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reyesm/SEZAMI_2024/Formatos/"/>
    </mc:Choice>
  </mc:AlternateContent>
  <xr:revisionPtr revIDLastSave="0" documentId="13_ncr:1_{6CA265C2-E112-EA49-82E2-B23B7FE99C23}" xr6:coauthVersionLast="47" xr6:coauthVersionMax="47" xr10:uidLastSave="{00000000-0000-0000-0000-000000000000}"/>
  <bookViews>
    <workbookView xWindow="31460" yWindow="500" windowWidth="28100" windowHeight="21100" xr2:uid="{00000000-000D-0000-FFFF-FFFF00000000}"/>
  </bookViews>
  <sheets>
    <sheet name="EDR-enero" sheetId="2" r:id="rId1"/>
    <sheet name="EDR-Febrero" sheetId="3" r:id="rId2"/>
    <sheet name="EDR-Marzo" sheetId="4" r:id="rId3"/>
    <sheet name="EDR-Abril" sheetId="5" r:id="rId4"/>
    <sheet name="ACUMULADO" sheetId="8" r:id="rId5"/>
    <sheet name="Comparativos" sheetId="7" r:id="rId6"/>
    <sheet name="Notas" sheetId="6" r:id="rId7"/>
  </sheets>
  <definedNames>
    <definedName name="Statement_D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8" i="7" l="1"/>
  <c r="D32" i="7"/>
  <c r="D17" i="7"/>
  <c r="C17" i="7"/>
  <c r="B17" i="7"/>
  <c r="D37" i="7"/>
  <c r="D36" i="7"/>
  <c r="D35" i="7"/>
  <c r="D34" i="7"/>
  <c r="D33" i="7"/>
  <c r="D31" i="7"/>
  <c r="D7" i="7"/>
  <c r="D6" i="7"/>
  <c r="D5" i="7"/>
  <c r="D4" i="7"/>
  <c r="B4" i="7"/>
  <c r="D15" i="7"/>
  <c r="D14" i="7"/>
  <c r="F47" i="8"/>
  <c r="F46" i="8"/>
  <c r="F30" i="5"/>
  <c r="F39" i="5" s="1"/>
  <c r="J39" i="5" s="1"/>
  <c r="F35" i="8"/>
  <c r="F38" i="8"/>
  <c r="F37" i="8"/>
  <c r="F36" i="8"/>
  <c r="F34" i="8"/>
  <c r="F33" i="8"/>
  <c r="F32" i="8"/>
  <c r="F31" i="8"/>
  <c r="F30" i="8"/>
  <c r="F26" i="8"/>
  <c r="F25" i="8"/>
  <c r="F24" i="8"/>
  <c r="F21" i="8"/>
  <c r="F22" i="8" s="1"/>
  <c r="F10" i="8"/>
  <c r="F9" i="8"/>
  <c r="F8" i="8"/>
  <c r="H48" i="5"/>
  <c r="F27" i="5"/>
  <c r="J27" i="5" s="1"/>
  <c r="F22" i="5"/>
  <c r="J22" i="5" s="1"/>
  <c r="H12" i="5"/>
  <c r="J9" i="5" s="1"/>
  <c r="H48" i="4"/>
  <c r="F39" i="4"/>
  <c r="J39" i="4" s="1"/>
  <c r="F27" i="4"/>
  <c r="J27" i="4" s="1"/>
  <c r="F22" i="4"/>
  <c r="J22" i="4" s="1"/>
  <c r="H12" i="4"/>
  <c r="J9" i="4" s="1"/>
  <c r="H48" i="3"/>
  <c r="F39" i="3"/>
  <c r="J39" i="3" s="1"/>
  <c r="F27" i="3"/>
  <c r="J27" i="3" s="1"/>
  <c r="F22" i="3"/>
  <c r="J22" i="3" s="1"/>
  <c r="H12" i="3"/>
  <c r="J9" i="3" s="1"/>
  <c r="J39" i="2"/>
  <c r="J22" i="2"/>
  <c r="J10" i="2"/>
  <c r="J9" i="2"/>
  <c r="J8" i="2"/>
  <c r="F22" i="2"/>
  <c r="F39" i="2"/>
  <c r="F27" i="2"/>
  <c r="J27" i="2" s="1"/>
  <c r="H12" i="2"/>
  <c r="D30" i="7"/>
  <c r="D13" i="7"/>
  <c r="H48" i="8" l="1"/>
  <c r="F39" i="8"/>
  <c r="J39" i="8" s="1"/>
  <c r="H41" i="5"/>
  <c r="H41" i="4"/>
  <c r="F27" i="8"/>
  <c r="J27" i="8" s="1"/>
  <c r="J10" i="5"/>
  <c r="J10" i="4"/>
  <c r="H16" i="5"/>
  <c r="J8" i="5"/>
  <c r="H16" i="4"/>
  <c r="J8" i="4"/>
  <c r="J10" i="3"/>
  <c r="H41" i="3"/>
  <c r="H16" i="3"/>
  <c r="J8" i="3"/>
  <c r="H41" i="2"/>
  <c r="H43" i="4" l="1"/>
  <c r="H50" i="4" s="1"/>
  <c r="J50" i="4" s="1"/>
  <c r="H43" i="5"/>
  <c r="H41" i="8"/>
  <c r="H50" i="5"/>
  <c r="J50" i="5" s="1"/>
  <c r="J43" i="5"/>
  <c r="J41" i="5"/>
  <c r="J43" i="4"/>
  <c r="J41" i="4"/>
  <c r="H43" i="3"/>
  <c r="H50" i="3" s="1"/>
  <c r="J50" i="3" s="1"/>
  <c r="J41" i="3"/>
  <c r="J43" i="3" l="1"/>
  <c r="H48" i="2" l="1"/>
  <c r="H16" i="2"/>
  <c r="J41" i="2" l="1"/>
  <c r="H43" i="2"/>
  <c r="H50" i="2" l="1"/>
  <c r="J50" i="2" s="1"/>
  <c r="J43" i="2"/>
  <c r="H12" i="8"/>
  <c r="J8" i="8" s="1"/>
  <c r="J22" i="8"/>
  <c r="J10" i="8" l="1"/>
  <c r="J9" i="8"/>
  <c r="H16" i="8"/>
  <c r="H43" i="8" l="1"/>
  <c r="J41" i="8"/>
  <c r="J43" i="8" l="1"/>
  <c r="H50" i="8"/>
  <c r="J50" i="8" s="1"/>
</calcChain>
</file>

<file path=xl/sharedStrings.xml><?xml version="1.0" encoding="utf-8"?>
<sst xmlns="http://schemas.openxmlformats.org/spreadsheetml/2006/main" count="252" uniqueCount="46">
  <si>
    <t xml:space="preserve"> </t>
  </si>
  <si>
    <t>Seguros</t>
  </si>
  <si>
    <t>Total de otros ingresos</t>
  </si>
  <si>
    <t>Ingresos:</t>
  </si>
  <si>
    <t>Total de gastos</t>
  </si>
  <si>
    <t>Ganancia (pérdida) neta</t>
  </si>
  <si>
    <t>Período de Ejercicio</t>
  </si>
  <si>
    <t>Estado de Resultados</t>
  </si>
  <si>
    <t>SECRETARÍA DEL ZACATECANO MIGRANTE</t>
  </si>
  <si>
    <t>Servicios Profesionales</t>
  </si>
  <si>
    <t>Personal</t>
  </si>
  <si>
    <t>Materiales y Suministros</t>
  </si>
  <si>
    <t>Gasolina</t>
  </si>
  <si>
    <t>Servicios Generales</t>
  </si>
  <si>
    <t>Gastos de los vehiculos</t>
  </si>
  <si>
    <t>Provisión de seguros</t>
  </si>
  <si>
    <t>Otros gastos (ingresos)</t>
  </si>
  <si>
    <t>Servicios</t>
  </si>
  <si>
    <t>Servicios de vigilancia</t>
  </si>
  <si>
    <t>Mantenimiento y conservación</t>
  </si>
  <si>
    <t>Pasajes</t>
  </si>
  <si>
    <t>Viáticos</t>
  </si>
  <si>
    <t>Gastos de representación</t>
  </si>
  <si>
    <t>Impuestos sobre nóminas</t>
  </si>
  <si>
    <t>Total</t>
  </si>
  <si>
    <t>GASTOS</t>
  </si>
  <si>
    <t>Ahorro</t>
  </si>
  <si>
    <t>Parte proporcional de aguinaldos</t>
  </si>
  <si>
    <t>Infonavit</t>
  </si>
  <si>
    <t>Ingresos</t>
  </si>
  <si>
    <t>ASIGNACIONES</t>
  </si>
  <si>
    <t>AHORRO</t>
  </si>
  <si>
    <t>Descripción</t>
  </si>
  <si>
    <t>Gráfica de personal</t>
  </si>
  <si>
    <t>GASTOS REPRESENTATIVOS</t>
  </si>
  <si>
    <t>Nómina</t>
  </si>
  <si>
    <t>Arrendamientos</t>
  </si>
  <si>
    <t>Materiales y Útiles de oficinas</t>
  </si>
  <si>
    <t>Asiganción total</t>
  </si>
  <si>
    <t>Febrero 2022</t>
  </si>
  <si>
    <t>Provisión de Proveedores</t>
  </si>
  <si>
    <t>Abril 2022</t>
  </si>
  <si>
    <t>Marzo 2022</t>
  </si>
  <si>
    <t>Enero-Abril 2022</t>
  </si>
  <si>
    <t>EJERCIDO</t>
  </si>
  <si>
    <t>Gastos de Oficinas en el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</si>
</sst>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$b&quot;\ #,##0;[Red]&quot;$b&quot;\ \-#,##0"/>
    <numFmt numFmtId="168" formatCode="&quot;$&quot;#,##0.0"/>
    <numFmt numFmtId="169" formatCode="mmmm\ yyyy"/>
  </numFmts>
  <fonts count="14" x14ac:knownFonts="1">
    <font>
      <sz val="10"/>
      <name val="Arial"/>
    </font>
    <font>
      <sz val="10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4"/>
      </patternFill>
    </fill>
    <fill>
      <patternFill patternType="darkGray">
        <fgColor indexed="9"/>
        <bgColor theme="0"/>
      </patternFill>
    </fill>
    <fill>
      <patternFill patternType="darkGray">
        <fgColor indexed="9"/>
        <bgColor theme="0" tint="-0.14999847407452621"/>
      </patternFill>
    </fill>
    <fill>
      <patternFill patternType="darkGray">
        <fgColor indexed="9"/>
        <bgColor rgb="FFC00000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9"/>
      </patternFill>
    </fill>
  </fills>
  <borders count="14">
    <border>
      <left/>
      <right/>
      <top/>
      <bottom/>
      <diagonal/>
    </border>
    <border>
      <left style="double">
        <color theme="0" tint="-0.34998626667073579"/>
      </left>
      <right/>
      <top/>
      <bottom/>
      <diagonal/>
    </border>
    <border>
      <left/>
      <right style="double">
        <color theme="0" tint="-0.34998626667073579"/>
      </right>
      <top/>
      <bottom/>
      <diagonal/>
    </border>
    <border>
      <left style="double">
        <color theme="0" tint="-0.34998626667073579"/>
      </left>
      <right/>
      <top/>
      <bottom style="double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/>
      <right style="double">
        <color theme="0" tint="-0.34998626667073579"/>
      </right>
      <top/>
      <bottom style="double">
        <color theme="0" tint="-0.34998626667073579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/>
      <diagonal/>
    </border>
    <border>
      <left/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49" fontId="3" fillId="4" borderId="0" xfId="0" applyNumberFormat="1" applyFont="1" applyFill="1" applyProtection="1">
      <protection locked="0"/>
    </xf>
    <xf numFmtId="49" fontId="3" fillId="4" borderId="0" xfId="0" applyNumberFormat="1" applyFont="1" applyFill="1" applyAlignment="1" applyProtection="1">
      <alignment horizontal="centerContinuous"/>
      <protection locked="0"/>
    </xf>
    <xf numFmtId="49" fontId="3" fillId="4" borderId="0" xfId="1" applyNumberFormat="1" applyFont="1" applyFill="1" applyBorder="1" applyAlignment="1" applyProtection="1">
      <alignment horizontal="centerContinuous"/>
      <protection locked="0"/>
    </xf>
    <xf numFmtId="167" fontId="3" fillId="4" borderId="0" xfId="1" applyNumberFormat="1" applyFont="1" applyFill="1" applyBorder="1" applyAlignment="1" applyProtection="1">
      <protection locked="0"/>
    </xf>
    <xf numFmtId="168" fontId="3" fillId="4" borderId="0" xfId="0" applyNumberFormat="1" applyFont="1" applyFill="1" applyProtection="1">
      <protection locked="0"/>
    </xf>
    <xf numFmtId="49" fontId="4" fillId="4" borderId="0" xfId="0" applyNumberFormat="1" applyFont="1" applyFill="1" applyProtection="1">
      <protection locked="0"/>
    </xf>
    <xf numFmtId="167" fontId="3" fillId="4" borderId="0" xfId="0" applyNumberFormat="1" applyFont="1" applyFill="1" applyProtection="1">
      <protection locked="0"/>
    </xf>
    <xf numFmtId="168" fontId="3" fillId="4" borderId="0" xfId="0" applyNumberFormat="1" applyFont="1" applyFill="1" applyProtection="1">
      <protection hidden="1"/>
    </xf>
    <xf numFmtId="0" fontId="5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49" fontId="3" fillId="4" borderId="0" xfId="1" applyNumberFormat="1" applyFont="1" applyFill="1" applyBorder="1" applyAlignment="1" applyProtection="1">
      <protection locked="0"/>
    </xf>
    <xf numFmtId="49" fontId="3" fillId="4" borderId="1" xfId="0" applyNumberFormat="1" applyFont="1" applyFill="1" applyBorder="1" applyProtection="1">
      <protection locked="0"/>
    </xf>
    <xf numFmtId="49" fontId="3" fillId="4" borderId="2" xfId="0" applyNumberFormat="1" applyFont="1" applyFill="1" applyBorder="1" applyProtection="1">
      <protection locked="0"/>
    </xf>
    <xf numFmtId="49" fontId="4" fillId="4" borderId="1" xfId="0" applyNumberFormat="1" applyFont="1" applyFill="1" applyBorder="1" applyProtection="1">
      <protection locked="0"/>
    </xf>
    <xf numFmtId="49" fontId="3" fillId="4" borderId="2" xfId="0" applyNumberFormat="1" applyFont="1" applyFill="1" applyBorder="1" applyAlignment="1" applyProtection="1">
      <alignment horizontal="centerContinuous"/>
      <protection hidden="1"/>
    </xf>
    <xf numFmtId="168" fontId="3" fillId="4" borderId="2" xfId="0" applyNumberFormat="1" applyFont="1" applyFill="1" applyBorder="1" applyProtection="1">
      <protection locked="0"/>
    </xf>
    <xf numFmtId="168" fontId="3" fillId="4" borderId="2" xfId="0" applyNumberFormat="1" applyFont="1" applyFill="1" applyBorder="1" applyProtection="1">
      <protection hidden="1"/>
    </xf>
    <xf numFmtId="168" fontId="3" fillId="5" borderId="0" xfId="0" applyNumberFormat="1" applyFont="1" applyFill="1" applyProtection="1">
      <protection hidden="1"/>
    </xf>
    <xf numFmtId="168" fontId="3" fillId="4" borderId="2" xfId="0" applyNumberFormat="1" applyFont="1" applyFill="1" applyBorder="1" applyAlignment="1" applyProtection="1">
      <alignment horizontal="center"/>
      <protection locked="0"/>
    </xf>
    <xf numFmtId="168" fontId="3" fillId="4" borderId="2" xfId="0" applyNumberFormat="1" applyFont="1" applyFill="1" applyBorder="1" applyAlignment="1" applyProtection="1">
      <alignment horizontal="center"/>
      <protection hidden="1"/>
    </xf>
    <xf numFmtId="49" fontId="4" fillId="5" borderId="0" xfId="0" applyNumberFormat="1" applyFont="1" applyFill="1" applyProtection="1">
      <protection locked="0"/>
    </xf>
    <xf numFmtId="167" fontId="4" fillId="5" borderId="0" xfId="0" applyNumberFormat="1" applyFont="1" applyFill="1" applyProtection="1">
      <protection locked="0"/>
    </xf>
    <xf numFmtId="168" fontId="4" fillId="5" borderId="0" xfId="0" applyNumberFormat="1" applyFont="1" applyFill="1" applyProtection="1">
      <protection hidden="1"/>
    </xf>
    <xf numFmtId="168" fontId="3" fillId="5" borderId="2" xfId="0" applyNumberFormat="1" applyFont="1" applyFill="1" applyBorder="1" applyAlignment="1" applyProtection="1">
      <alignment horizontal="center"/>
      <protection hidden="1"/>
    </xf>
    <xf numFmtId="49" fontId="3" fillId="5" borderId="0" xfId="0" applyNumberFormat="1" applyFont="1" applyFill="1" applyProtection="1">
      <protection locked="0"/>
    </xf>
    <xf numFmtId="167" fontId="3" fillId="5" borderId="0" xfId="0" applyNumberFormat="1" applyFont="1" applyFill="1" applyProtection="1">
      <protection locked="0"/>
    </xf>
    <xf numFmtId="168" fontId="3" fillId="5" borderId="0" xfId="0" applyNumberFormat="1" applyFont="1" applyFill="1" applyProtection="1">
      <protection locked="0"/>
    </xf>
    <xf numFmtId="49" fontId="3" fillId="4" borderId="3" xfId="0" applyNumberFormat="1" applyFont="1" applyFill="1" applyBorder="1" applyProtection="1">
      <protection locked="0"/>
    </xf>
    <xf numFmtId="49" fontId="3" fillId="4" borderId="4" xfId="0" applyNumberFormat="1" applyFont="1" applyFill="1" applyBorder="1" applyProtection="1">
      <protection locked="0"/>
    </xf>
    <xf numFmtId="167" fontId="3" fillId="4" borderId="4" xfId="0" applyNumberFormat="1" applyFont="1" applyFill="1" applyBorder="1" applyProtection="1">
      <protection locked="0"/>
    </xf>
    <xf numFmtId="167" fontId="3" fillId="4" borderId="5" xfId="0" applyNumberFormat="1" applyFont="1" applyFill="1" applyBorder="1" applyProtection="1">
      <protection locked="0"/>
    </xf>
    <xf numFmtId="0" fontId="2" fillId="2" borderId="0" xfId="0" applyFont="1" applyFill="1"/>
    <xf numFmtId="0" fontId="2" fillId="0" borderId="0" xfId="0" applyFont="1" applyAlignment="1">
      <alignment horizontal="center"/>
    </xf>
    <xf numFmtId="14" fontId="6" fillId="3" borderId="11" xfId="0" applyNumberFormat="1" applyFont="1" applyFill="1" applyBorder="1" applyAlignment="1" applyProtection="1">
      <alignment horizontal="centerContinuous"/>
      <protection locked="0"/>
    </xf>
    <xf numFmtId="49" fontId="6" fillId="3" borderId="12" xfId="0" applyNumberFormat="1" applyFont="1" applyFill="1" applyBorder="1" applyAlignment="1" applyProtection="1">
      <alignment horizontal="centerContinuous"/>
      <protection locked="0"/>
    </xf>
    <xf numFmtId="14" fontId="6" fillId="3" borderId="12" xfId="0" applyNumberFormat="1" applyFont="1" applyFill="1" applyBorder="1" applyAlignment="1" applyProtection="1">
      <alignment horizontal="centerContinuous"/>
      <protection locked="0"/>
    </xf>
    <xf numFmtId="0" fontId="5" fillId="3" borderId="12" xfId="0" applyFont="1" applyFill="1" applyBorder="1" applyAlignment="1" applyProtection="1">
      <alignment horizontal="centerContinuous"/>
      <protection locked="0"/>
    </xf>
    <xf numFmtId="0" fontId="5" fillId="3" borderId="13" xfId="0" applyFont="1" applyFill="1" applyBorder="1" applyAlignment="1" applyProtection="1">
      <alignment horizontal="centerContinuous"/>
      <protection locked="0"/>
    </xf>
    <xf numFmtId="0" fontId="7" fillId="8" borderId="1" xfId="0" applyFont="1" applyFill="1" applyBorder="1" applyAlignment="1" applyProtection="1">
      <alignment vertical="center"/>
      <protection locked="0"/>
    </xf>
    <xf numFmtId="0" fontId="7" fillId="8" borderId="0" xfId="0" applyFont="1" applyFill="1" applyAlignment="1" applyProtection="1">
      <alignment vertical="center"/>
      <protection locked="0"/>
    </xf>
    <xf numFmtId="0" fontId="7" fillId="8" borderId="0" xfId="0" applyFont="1" applyFill="1" applyAlignment="1" applyProtection="1">
      <alignment vertical="center"/>
      <protection hidden="1"/>
    </xf>
    <xf numFmtId="166" fontId="8" fillId="8" borderId="2" xfId="2" applyFont="1" applyFill="1" applyBorder="1" applyAlignment="1" applyProtection="1">
      <alignment horizontal="center" vertical="center"/>
      <protection hidden="1"/>
    </xf>
    <xf numFmtId="168" fontId="2" fillId="0" borderId="0" xfId="0" applyNumberFormat="1" applyFont="1"/>
    <xf numFmtId="166" fontId="2" fillId="0" borderId="0" xfId="2" applyFont="1"/>
    <xf numFmtId="9" fontId="2" fillId="0" borderId="0" xfId="3" applyFont="1"/>
    <xf numFmtId="0" fontId="1" fillId="0" borderId="0" xfId="0" applyFont="1"/>
    <xf numFmtId="0" fontId="13" fillId="7" borderId="0" xfId="0" applyFont="1" applyFill="1"/>
    <xf numFmtId="0" fontId="13" fillId="7" borderId="0" xfId="0" applyFont="1" applyFill="1" applyAlignment="1">
      <alignment horizontal="center"/>
    </xf>
    <xf numFmtId="0" fontId="13" fillId="7" borderId="0" xfId="0" applyFont="1" applyFill="1" applyAlignment="1">
      <alignment horizontal="center" vertical="center"/>
    </xf>
    <xf numFmtId="166" fontId="0" fillId="0" borderId="0" xfId="2" applyFont="1"/>
    <xf numFmtId="164" fontId="0" fillId="0" borderId="0" xfId="0" applyNumberFormat="1"/>
    <xf numFmtId="164" fontId="0" fillId="0" borderId="0" xfId="2" applyNumberFormat="1" applyFont="1"/>
    <xf numFmtId="9" fontId="0" fillId="0" borderId="0" xfId="3" applyFont="1"/>
    <xf numFmtId="168" fontId="11" fillId="8" borderId="0" xfId="0" applyNumberFormat="1" applyFont="1" applyFill="1" applyProtection="1">
      <protection locked="0"/>
    </xf>
    <xf numFmtId="4" fontId="0" fillId="0" borderId="0" xfId="0" applyNumberFormat="1"/>
    <xf numFmtId="0" fontId="1" fillId="0" borderId="0" xfId="0" applyFont="1" applyAlignment="1">
      <alignment wrapText="1"/>
    </xf>
    <xf numFmtId="49" fontId="11" fillId="8" borderId="0" xfId="0" applyNumberFormat="1" applyFont="1" applyFill="1" applyAlignment="1" applyProtection="1">
      <alignment horizontal="right"/>
      <protection locked="0"/>
    </xf>
    <xf numFmtId="0" fontId="12" fillId="7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9" fontId="2" fillId="3" borderId="0" xfId="0" applyNumberFormat="1" applyFont="1" applyFill="1" applyAlignment="1" applyProtection="1">
      <alignment horizontal="center"/>
      <protection locked="0"/>
    </xf>
    <xf numFmtId="169" fontId="2" fillId="3" borderId="10" xfId="0" applyNumberFormat="1" applyFont="1" applyFill="1" applyBorder="1" applyAlignment="1" applyProtection="1">
      <alignment horizontal="center"/>
      <protection locked="0"/>
    </xf>
    <xf numFmtId="49" fontId="3" fillId="6" borderId="1" xfId="0" applyNumberFormat="1" applyFont="1" applyFill="1" applyBorder="1" applyAlignment="1" applyProtection="1">
      <alignment horizontal="center"/>
      <protection locked="0"/>
    </xf>
    <xf numFmtId="49" fontId="3" fillId="6" borderId="0" xfId="0" applyNumberFormat="1" applyFont="1" applyFill="1" applyAlignment="1" applyProtection="1">
      <alignment horizontal="center"/>
      <protection locked="0"/>
    </xf>
    <xf numFmtId="49" fontId="3" fillId="6" borderId="2" xfId="0" applyNumberFormat="1" applyFont="1" applyFill="1" applyBorder="1" applyAlignment="1" applyProtection="1">
      <alignment horizontal="center"/>
      <protection locked="0"/>
    </xf>
    <xf numFmtId="0" fontId="13" fillId="7" borderId="0" xfId="0" applyFont="1" applyFill="1" applyAlignment="1">
      <alignment horizontal="center"/>
    </xf>
  </cellXfs>
  <cellStyles count="4">
    <cellStyle name="Millares" xfId="2" builtinId="3"/>
    <cellStyle name="Moneda" xfId="1" builtinId="4"/>
    <cellStyle name="Normal" xfId="0" builtinId="0"/>
    <cellStyle name="Porcentaje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comparativo</a:t>
            </a:r>
            <a:r>
              <a:rPr lang="en-US" baseline="0"/>
              <a:t> </a:t>
            </a:r>
            <a:r>
              <a:rPr lang="en-US"/>
              <a:t>ASIGNACIONES </a:t>
            </a:r>
            <a:r>
              <a:rPr lang="en-US" sz="1600" b="1" i="0" u="none" strike="noStrike" cap="all" normalizeH="0" baseline="0">
                <a:effectLst/>
              </a:rPr>
              <a:t>primer cuatrimestre</a:t>
            </a:r>
            <a:r>
              <a:rPr lang="en-US" sz="1600" b="1" i="0" u="none" strike="noStrike" cap="all" normalizeH="0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Comparativos!$B$3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Comparativos!$A$4:$A$7</c:f>
              <c:strCache>
                <c:ptCount val="4"/>
                <c:pt idx="0">
                  <c:v>Ingresos</c:v>
                </c:pt>
                <c:pt idx="1">
                  <c:v>Servicios Profesionales</c:v>
                </c:pt>
                <c:pt idx="2">
                  <c:v>Materiales y Suministros</c:v>
                </c:pt>
                <c:pt idx="3">
                  <c:v>Servicios Generales</c:v>
                </c:pt>
              </c:strCache>
            </c:strRef>
          </c:cat>
          <c:val>
            <c:numRef>
              <c:f>Comparativos!$B$4:$B$7</c:f>
              <c:numCache>
                <c:formatCode>"$"#,##0.00_);[Red]\("$"#,##0.00\)</c:formatCode>
                <c:ptCount val="4"/>
                <c:pt idx="0">
                  <c:v>9520455</c:v>
                </c:pt>
                <c:pt idx="1">
                  <c:v>6955248</c:v>
                </c:pt>
                <c:pt idx="2" formatCode="#,##0.00">
                  <c:v>336954</c:v>
                </c:pt>
                <c:pt idx="3" formatCode="#,##0.00">
                  <c:v>2228253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2-684E-8BD8-D8528D93D765}"/>
            </c:ext>
          </c:extLst>
        </c:ser>
        <c:ser>
          <c:idx val="1"/>
          <c:order val="1"/>
          <c:tx>
            <c:strRef>
              <c:f>Comparativos!$C$3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Comparativos!$A$4:$A$7</c:f>
              <c:strCache>
                <c:ptCount val="4"/>
                <c:pt idx="0">
                  <c:v>Ingresos</c:v>
                </c:pt>
                <c:pt idx="1">
                  <c:v>Servicios Profesionales</c:v>
                </c:pt>
                <c:pt idx="2">
                  <c:v>Materiales y Suministros</c:v>
                </c:pt>
                <c:pt idx="3">
                  <c:v>Servicios Generales</c:v>
                </c:pt>
              </c:strCache>
            </c:strRef>
          </c:cat>
          <c:val>
            <c:numRef>
              <c:f>Comparativos!$C$4:$C$7</c:f>
              <c:numCache>
                <c:formatCode>"$"#,##0.00_);[Red]\("$"#,##0.00\)</c:formatCode>
                <c:ptCount val="4"/>
                <c:pt idx="0">
                  <c:v>5741404.7999999998</c:v>
                </c:pt>
                <c:pt idx="1">
                  <c:v>4248169</c:v>
                </c:pt>
                <c:pt idx="2">
                  <c:v>296854.8</c:v>
                </c:pt>
                <c:pt idx="3">
                  <c:v>1196381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62-684E-8BD8-D8528D93D7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3644208"/>
        <c:axId val="806528144"/>
      </c:barChart>
      <c:catAx>
        <c:axId val="153644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06528144"/>
        <c:crosses val="autoZero"/>
        <c:auto val="1"/>
        <c:lblAlgn val="ctr"/>
        <c:lblOffset val="100"/>
        <c:noMultiLvlLbl val="0"/>
      </c:catAx>
      <c:valAx>
        <c:axId val="806528144"/>
        <c:scaling>
          <c:orientation val="minMax"/>
        </c:scaling>
        <c:delete val="1"/>
        <c:axPos val="l"/>
        <c:numFmt formatCode="&quot;$&quot;#,##0.00_);[Red]\(&quot;$&quot;#,##0.00\)" sourceLinked="1"/>
        <c:majorTickMark val="none"/>
        <c:minorTickMark val="none"/>
        <c:tickLblPos val="nextTo"/>
        <c:crossAx val="15364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comparativo PRESUPUESTO EJERCIDO</a:t>
            </a:r>
            <a:r>
              <a:rPr lang="en-US" baseline="0"/>
              <a:t> primer cuatrimestre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Comparativos!$B$11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Comparativos!$A$12:$A$16</c:f>
              <c:strCache>
                <c:ptCount val="4"/>
                <c:pt idx="1">
                  <c:v>Servicios Profesionales</c:v>
                </c:pt>
                <c:pt idx="2">
                  <c:v>Materiales y Suministros</c:v>
                </c:pt>
                <c:pt idx="3">
                  <c:v>Servicios Generales</c:v>
                </c:pt>
              </c:strCache>
            </c:strRef>
          </c:cat>
          <c:val>
            <c:numRef>
              <c:f>Comparativos!$B$12:$B$16</c:f>
              <c:numCache>
                <c:formatCode>"$"#,##0.00_);[Red]\("$"#,##0.00\)</c:formatCode>
                <c:ptCount val="5"/>
                <c:pt idx="1">
                  <c:v>6506947.3499999996</c:v>
                </c:pt>
                <c:pt idx="2" formatCode="#,##0.00">
                  <c:v>227254.23</c:v>
                </c:pt>
                <c:pt idx="3" formatCode="#,##0.00">
                  <c:v>1058819.28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8-AE46-9F24-83BFE600B0CC}"/>
            </c:ext>
          </c:extLst>
        </c:ser>
        <c:ser>
          <c:idx val="1"/>
          <c:order val="1"/>
          <c:tx>
            <c:strRef>
              <c:f>Comparativos!$C$11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Comparativos!$A$12:$A$16</c:f>
              <c:strCache>
                <c:ptCount val="4"/>
                <c:pt idx="1">
                  <c:v>Servicios Profesionales</c:v>
                </c:pt>
                <c:pt idx="2">
                  <c:v>Materiales y Suministros</c:v>
                </c:pt>
                <c:pt idx="3">
                  <c:v>Servicios Generales</c:v>
                </c:pt>
              </c:strCache>
            </c:strRef>
          </c:cat>
          <c:val>
            <c:numRef>
              <c:f>Comparativos!$C$12:$C$16</c:f>
              <c:numCache>
                <c:formatCode>"$"#,##0.00_);[Red]\("$"#,##0.00\)</c:formatCode>
                <c:ptCount val="5"/>
                <c:pt idx="1">
                  <c:v>4646937.3</c:v>
                </c:pt>
                <c:pt idx="2">
                  <c:v>74717.8</c:v>
                </c:pt>
                <c:pt idx="3">
                  <c:v>386532.8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18-AE46-9F24-83BFE600B0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63409872"/>
        <c:axId val="463383056"/>
      </c:barChart>
      <c:catAx>
        <c:axId val="463409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3383056"/>
        <c:crosses val="autoZero"/>
        <c:auto val="1"/>
        <c:lblAlgn val="ctr"/>
        <c:lblOffset val="100"/>
        <c:noMultiLvlLbl val="0"/>
      </c:catAx>
      <c:valAx>
        <c:axId val="463383056"/>
        <c:scaling>
          <c:orientation val="minMax"/>
        </c:scaling>
        <c:delete val="1"/>
        <c:axPos val="l"/>
        <c:numFmt formatCode="&quot;$&quot;#,##0.00_);[Red]\(&quot;$&quot;#,##0.00\)" sourceLinked="1"/>
        <c:majorTickMark val="none"/>
        <c:minorTickMark val="none"/>
        <c:tickLblPos val="nextTo"/>
        <c:crossAx val="46340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comparativo</a:t>
            </a:r>
            <a:r>
              <a:rPr lang="en-US" baseline="0"/>
              <a:t> </a:t>
            </a:r>
            <a:r>
              <a:rPr lang="en-US"/>
              <a:t>gastos REPRESENTATIVOS </a:t>
            </a:r>
            <a:r>
              <a:rPr lang="en-US" sz="1600" b="1" i="0" u="none" strike="noStrike" cap="all" normalizeH="0" baseline="0">
                <a:effectLst/>
              </a:rPr>
              <a:t>primer cuatrimestre</a:t>
            </a:r>
            <a:r>
              <a:rPr lang="en-US" sz="1600" b="1" i="0" u="none" strike="noStrike" cap="all" normalizeH="0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Comparativos!$B$29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Comparativos!$A$30:$A$38</c:f>
              <c:strCache>
                <c:ptCount val="9"/>
                <c:pt idx="0">
                  <c:v>Gasolina</c:v>
                </c:pt>
                <c:pt idx="1">
                  <c:v>Nómina</c:v>
                </c:pt>
                <c:pt idx="2">
                  <c:v>Pasajes</c:v>
                </c:pt>
                <c:pt idx="3">
                  <c:v>Viáticos</c:v>
                </c:pt>
                <c:pt idx="4">
                  <c:v>Gastos de representación</c:v>
                </c:pt>
                <c:pt idx="5">
                  <c:v>Impuestos sobre nóminas</c:v>
                </c:pt>
                <c:pt idx="6">
                  <c:v>Seguros</c:v>
                </c:pt>
                <c:pt idx="7">
                  <c:v>Arrendamientos</c:v>
                </c:pt>
                <c:pt idx="8">
                  <c:v>Gastos de Oficinas en el Exterior</c:v>
                </c:pt>
              </c:strCache>
            </c:strRef>
          </c:cat>
          <c:val>
            <c:numRef>
              <c:f>Comparativos!$B$30:$B$38</c:f>
              <c:numCache>
                <c:formatCode>"$"#,##0.00_);[Red]\("$"#,##0.00\)</c:formatCode>
                <c:ptCount val="9"/>
                <c:pt idx="0">
                  <c:v>101595.27</c:v>
                </c:pt>
                <c:pt idx="1">
                  <c:v>6506947.3499999996</c:v>
                </c:pt>
                <c:pt idx="2" formatCode="_(* #,##0.00_);_(* \(#,##0.00\);_(* &quot;-&quot;??_);_(@_)">
                  <c:v>1626</c:v>
                </c:pt>
                <c:pt idx="3">
                  <c:v>13116</c:v>
                </c:pt>
                <c:pt idx="4" formatCode="_(* #,##0.00_);_(* \(#,##0.00\);_(* &quot;-&quot;??_);_(@_)">
                  <c:v>31760</c:v>
                </c:pt>
                <c:pt idx="5">
                  <c:v>124653.79</c:v>
                </c:pt>
                <c:pt idx="6">
                  <c:v>76473.05</c:v>
                </c:pt>
                <c:pt idx="7" formatCode="_(* #,##0.00_);_(* \(#,##0.00\);_(* &quot;-&quot;??_);_(@_)">
                  <c:v>104359.78</c:v>
                </c:pt>
                <c:pt idx="8">
                  <c:v>542970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7-684F-9FBF-F562DFF8DB6E}"/>
            </c:ext>
          </c:extLst>
        </c:ser>
        <c:ser>
          <c:idx val="1"/>
          <c:order val="1"/>
          <c:tx>
            <c:strRef>
              <c:f>Comparativos!$C$29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Comparativos!$A$30:$A$38</c:f>
              <c:strCache>
                <c:ptCount val="9"/>
                <c:pt idx="0">
                  <c:v>Gasolina</c:v>
                </c:pt>
                <c:pt idx="1">
                  <c:v>Nómina</c:v>
                </c:pt>
                <c:pt idx="2">
                  <c:v>Pasajes</c:v>
                </c:pt>
                <c:pt idx="3">
                  <c:v>Viáticos</c:v>
                </c:pt>
                <c:pt idx="4">
                  <c:v>Gastos de representación</c:v>
                </c:pt>
                <c:pt idx="5">
                  <c:v>Impuestos sobre nóminas</c:v>
                </c:pt>
                <c:pt idx="6">
                  <c:v>Seguros</c:v>
                </c:pt>
                <c:pt idx="7">
                  <c:v>Arrendamientos</c:v>
                </c:pt>
                <c:pt idx="8">
                  <c:v>Gastos de Oficinas en el Exterior</c:v>
                </c:pt>
              </c:strCache>
            </c:strRef>
          </c:cat>
          <c:val>
            <c:numRef>
              <c:f>Comparativos!$C$30:$C$38</c:f>
              <c:numCache>
                <c:formatCode>"$"#,##0.00_);[Red]\("$"#,##0.00\)</c:formatCode>
                <c:ptCount val="9"/>
                <c:pt idx="0">
                  <c:v>32300.799999999999</c:v>
                </c:pt>
                <c:pt idx="1">
                  <c:v>4646937.3</c:v>
                </c:pt>
                <c:pt idx="2">
                  <c:v>36596</c:v>
                </c:pt>
                <c:pt idx="3">
                  <c:v>14154</c:v>
                </c:pt>
                <c:pt idx="4">
                  <c:v>20597.3</c:v>
                </c:pt>
                <c:pt idx="5">
                  <c:v>172403.7</c:v>
                </c:pt>
                <c:pt idx="6">
                  <c:v>16640.8</c:v>
                </c:pt>
                <c:pt idx="7">
                  <c:v>16427.2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77-684F-9FBF-F562DFF8DB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3644208"/>
        <c:axId val="806528144"/>
      </c:barChart>
      <c:catAx>
        <c:axId val="153644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06528144"/>
        <c:crosses val="autoZero"/>
        <c:auto val="1"/>
        <c:lblAlgn val="ctr"/>
        <c:lblOffset val="100"/>
        <c:noMultiLvlLbl val="0"/>
      </c:catAx>
      <c:valAx>
        <c:axId val="806528144"/>
        <c:scaling>
          <c:orientation val="minMax"/>
        </c:scaling>
        <c:delete val="1"/>
        <c:axPos val="l"/>
        <c:numFmt formatCode="&quot;$&quot;#,##0.00_);[Red]\(&quot;$&quot;#,##0.00\)" sourceLinked="1"/>
        <c:majorTickMark val="none"/>
        <c:minorTickMark val="none"/>
        <c:tickLblPos val="nextTo"/>
        <c:crossAx val="15364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812800</xdr:colOff>
      <xdr:row>1</xdr:row>
      <xdr:rowOff>0</xdr:rowOff>
    </xdr:from>
    <xdr:to>
      <xdr:col>14</xdr:col>
      <xdr:colOff>317500</xdr:colOff>
      <xdr:row>31</xdr:row>
      <xdr:rowOff>44450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C27ADC-8BA8-B4C0-510E-1317D87BA7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</xdr:colOff>
      <xdr:row>33</xdr:row>
      <xdr:rowOff>6350</xdr:rowOff>
    </xdr:from>
    <xdr:to>
      <xdr:col>14</xdr:col>
      <xdr:colOff>317500</xdr:colOff>
      <xdr:row>61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917ED04-2378-B6D2-E5BF-51EE868039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24</xdr:col>
      <xdr:colOff>330200</xdr:colOff>
      <xdr:row>31</xdr:row>
      <xdr:rowOff>44450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7886A6A-B266-AA40-8C0C-0E8E85241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A8FE0-5737-0C46-B5A2-4291F9E74A17}">
  <sheetPr>
    <pageSetUpPr fitToPage="1"/>
  </sheetPr>
  <dimension ref="B1:N52"/>
  <sheetViews>
    <sheetView tabSelected="1" zoomScale="114" zoomScaleNormal="114" workbookViewId="0">
      <selection activeCell="D31" sqref="D31"/>
    </sheetView>
  </sheetViews>
  <sheetFormatPr baseColWidth="10" defaultColWidth="9.1640625" defaultRowHeight="16" x14ac:dyDescent="0.2"/>
  <cols>
    <col min="1" max="1" width="4.33203125" style="1" customWidth="1"/>
    <col min="2" max="2" width="5.1640625" style="1" customWidth="1"/>
    <col min="3" max="3" width="7.5" style="1" customWidth="1"/>
    <col min="4" max="4" width="40.6640625" style="1" customWidth="1"/>
    <col min="5" max="5" width="6" style="1" customWidth="1"/>
    <col min="6" max="6" width="15.83203125" style="1" customWidth="1"/>
    <col min="7" max="7" width="6.5" style="1" customWidth="1"/>
    <col min="8" max="8" width="18.1640625" style="1" customWidth="1"/>
    <col min="9" max="9" width="2.1640625" style="1" customWidth="1"/>
    <col min="10" max="10" width="8.5" style="1" customWidth="1"/>
    <col min="11" max="11" width="11.5" style="1" bestFit="1" customWidth="1"/>
    <col min="12" max="12" width="11.1640625" style="1" bestFit="1" customWidth="1"/>
    <col min="13" max="13" width="9.1640625" style="1"/>
    <col min="14" max="14" width="11.6640625" style="1" bestFit="1" customWidth="1"/>
    <col min="15" max="16384" width="9.1640625" style="1"/>
  </cols>
  <sheetData>
    <row r="1" spans="2:10" ht="45" customHeight="1" x14ac:dyDescent="0.2">
      <c r="B1" s="59" t="s">
        <v>7</v>
      </c>
      <c r="C1" s="59"/>
      <c r="D1" s="59"/>
      <c r="E1" s="59"/>
      <c r="F1" s="59"/>
      <c r="G1" s="59"/>
      <c r="H1" s="59"/>
    </row>
    <row r="2" spans="2:10" s="33" customFormat="1" ht="4.5" customHeight="1" thickBot="1" x14ac:dyDescent="0.25">
      <c r="B2" s="11"/>
      <c r="C2" s="11"/>
      <c r="D2" s="11"/>
      <c r="E2" s="11"/>
      <c r="F2" s="11"/>
      <c r="G2" s="11"/>
      <c r="H2" s="11"/>
    </row>
    <row r="3" spans="2:10" s="10" customFormat="1" ht="15" customHeight="1" thickTop="1" x14ac:dyDescent="0.2">
      <c r="B3" s="60" t="s">
        <v>8</v>
      </c>
      <c r="C3" s="61"/>
      <c r="D3" s="61"/>
      <c r="E3" s="61"/>
      <c r="F3" s="61"/>
      <c r="G3" s="61"/>
      <c r="H3" s="62"/>
    </row>
    <row r="4" spans="2:10" s="10" customFormat="1" ht="15" customHeight="1" x14ac:dyDescent="0.2">
      <c r="B4" s="63" t="s">
        <v>6</v>
      </c>
      <c r="C4" s="64"/>
      <c r="D4" s="64"/>
      <c r="E4" s="65">
        <v>45292</v>
      </c>
      <c r="F4" s="65"/>
      <c r="G4" s="65"/>
      <c r="H4" s="66"/>
    </row>
    <row r="5" spans="2:10" s="34" customFormat="1" ht="3.75" customHeight="1" thickBot="1" x14ac:dyDescent="0.25">
      <c r="B5" s="35"/>
      <c r="C5" s="36"/>
      <c r="D5" s="37"/>
      <c r="E5" s="38"/>
      <c r="F5" s="38"/>
      <c r="G5" s="38"/>
      <c r="H5" s="39"/>
    </row>
    <row r="6" spans="2:10" ht="2.25" customHeight="1" thickTop="1" x14ac:dyDescent="0.2">
      <c r="B6" s="13"/>
      <c r="C6" s="2"/>
      <c r="D6" s="2"/>
      <c r="E6" s="12" t="s">
        <v>0</v>
      </c>
      <c r="F6" s="2" t="s">
        <v>0</v>
      </c>
      <c r="G6" s="2"/>
      <c r="H6" s="14"/>
      <c r="I6" s="1" t="s">
        <v>0</v>
      </c>
    </row>
    <row r="7" spans="2:10" ht="13.5" customHeight="1" x14ac:dyDescent="0.2">
      <c r="B7" s="15" t="s">
        <v>3</v>
      </c>
      <c r="C7" s="2"/>
      <c r="D7" s="3"/>
      <c r="E7" s="4"/>
      <c r="F7" s="3"/>
      <c r="G7" s="3"/>
      <c r="H7" s="16"/>
    </row>
    <row r="8" spans="2:10" x14ac:dyDescent="0.2">
      <c r="B8" s="13"/>
      <c r="C8" s="2" t="s">
        <v>9</v>
      </c>
      <c r="D8" s="2"/>
      <c r="E8" s="5"/>
      <c r="F8" s="6">
        <v>1217674</v>
      </c>
      <c r="G8" s="6"/>
      <c r="H8" s="16"/>
      <c r="J8" s="46">
        <f>F8/H12</f>
        <v>0.65496012018820549</v>
      </c>
    </row>
    <row r="9" spans="2:10" x14ac:dyDescent="0.2">
      <c r="B9" s="13"/>
      <c r="C9" s="2" t="s">
        <v>11</v>
      </c>
      <c r="D9" s="2"/>
      <c r="E9" s="5"/>
      <c r="F9" s="6">
        <v>60840.47</v>
      </c>
      <c r="G9" s="6"/>
      <c r="H9" s="16"/>
      <c r="J9" s="46">
        <f>F9/H12</f>
        <v>3.2724753541183364E-2</v>
      </c>
    </row>
    <row r="10" spans="2:10" x14ac:dyDescent="0.2">
      <c r="B10" s="13"/>
      <c r="C10" s="2" t="s">
        <v>13</v>
      </c>
      <c r="D10" s="2"/>
      <c r="E10" s="5"/>
      <c r="F10" s="6">
        <v>580643</v>
      </c>
      <c r="G10" s="6"/>
      <c r="H10" s="16"/>
      <c r="J10" s="46">
        <f>F10/H12</f>
        <v>0.3123151262706112</v>
      </c>
    </row>
    <row r="11" spans="2:10" x14ac:dyDescent="0.2">
      <c r="B11" s="13"/>
      <c r="C11" s="2"/>
      <c r="D11" s="2"/>
      <c r="E11" s="5"/>
      <c r="F11" s="6"/>
      <c r="G11" s="6"/>
      <c r="H11" s="16"/>
    </row>
    <row r="12" spans="2:10" x14ac:dyDescent="0.2">
      <c r="B12" s="13"/>
      <c r="C12" s="22" t="s">
        <v>24</v>
      </c>
      <c r="D12" s="26"/>
      <c r="E12" s="27"/>
      <c r="F12" s="28"/>
      <c r="G12" s="28"/>
      <c r="H12" s="25">
        <f>SUM(F8:F10)</f>
        <v>1859157.47</v>
      </c>
    </row>
    <row r="13" spans="2:10" ht="2.25" customHeight="1" x14ac:dyDescent="0.2">
      <c r="B13" s="13"/>
      <c r="C13" s="2" t="s">
        <v>0</v>
      </c>
      <c r="D13" s="2"/>
      <c r="E13" s="8"/>
      <c r="F13" s="6"/>
      <c r="G13" s="6"/>
      <c r="H13" s="20"/>
    </row>
    <row r="14" spans="2:10" x14ac:dyDescent="0.2">
      <c r="B14" s="15"/>
      <c r="C14" s="2"/>
      <c r="D14" s="2"/>
      <c r="E14" s="8"/>
      <c r="F14" s="6"/>
      <c r="G14" s="6"/>
      <c r="H14" s="20" t="s">
        <v>0</v>
      </c>
    </row>
    <row r="15" spans="2:10" ht="2.25" customHeight="1" x14ac:dyDescent="0.2">
      <c r="B15" s="13"/>
      <c r="C15" s="2" t="s">
        <v>0</v>
      </c>
      <c r="D15" s="2"/>
      <c r="E15" s="8"/>
      <c r="F15" s="9"/>
      <c r="G15" s="9"/>
      <c r="H15" s="21"/>
    </row>
    <row r="16" spans="2:10" x14ac:dyDescent="0.2">
      <c r="B16" s="13"/>
      <c r="C16" s="22" t="s">
        <v>38</v>
      </c>
      <c r="D16" s="26"/>
      <c r="E16" s="27"/>
      <c r="F16" s="19"/>
      <c r="G16" s="19"/>
      <c r="H16" s="25">
        <f>H12</f>
        <v>1859157.47</v>
      </c>
    </row>
    <row r="17" spans="2:14" ht="5.25" customHeight="1" x14ac:dyDescent="0.2">
      <c r="B17" s="13"/>
      <c r="C17" s="2" t="s">
        <v>0</v>
      </c>
      <c r="D17" s="2"/>
      <c r="E17" s="8"/>
      <c r="F17" s="9"/>
      <c r="G17" s="9"/>
      <c r="H17" s="21"/>
    </row>
    <row r="18" spans="2:14" ht="15" customHeight="1" x14ac:dyDescent="0.2">
      <c r="B18" s="67" t="s">
        <v>25</v>
      </c>
      <c r="C18" s="68"/>
      <c r="D18" s="68"/>
      <c r="E18" s="68"/>
      <c r="F18" s="68"/>
      <c r="G18" s="68"/>
      <c r="H18" s="69"/>
    </row>
    <row r="19" spans="2:14" x14ac:dyDescent="0.2">
      <c r="B19" s="13"/>
      <c r="C19" s="2"/>
      <c r="D19" s="2"/>
      <c r="E19" s="2"/>
      <c r="F19" s="2"/>
      <c r="G19" s="2"/>
      <c r="H19" s="17"/>
    </row>
    <row r="20" spans="2:14" ht="14.25" customHeight="1" x14ac:dyDescent="0.2">
      <c r="B20" s="15" t="s">
        <v>9</v>
      </c>
      <c r="C20" s="2"/>
      <c r="D20" s="2"/>
      <c r="E20" s="8"/>
      <c r="G20" s="9"/>
      <c r="H20" s="17"/>
    </row>
    <row r="21" spans="2:14" x14ac:dyDescent="0.2">
      <c r="B21" s="13"/>
      <c r="C21" s="2" t="s">
        <v>10</v>
      </c>
      <c r="D21" s="2"/>
      <c r="E21" s="2"/>
      <c r="F21" s="6">
        <v>1167079.52</v>
      </c>
      <c r="G21" s="6"/>
      <c r="H21" s="17"/>
    </row>
    <row r="22" spans="2:14" x14ac:dyDescent="0.2">
      <c r="B22" s="13"/>
      <c r="C22" s="2"/>
      <c r="D22" s="58" t="s">
        <v>24</v>
      </c>
      <c r="E22" s="58"/>
      <c r="F22" s="55">
        <f>SUM(F21)</f>
        <v>1167079.52</v>
      </c>
      <c r="G22" s="6"/>
      <c r="H22" s="17"/>
      <c r="J22" s="46">
        <f>F22/F8</f>
        <v>0.95844989709889516</v>
      </c>
    </row>
    <row r="23" spans="2:14" x14ac:dyDescent="0.2">
      <c r="B23" s="15" t="s">
        <v>11</v>
      </c>
      <c r="C23" s="2"/>
      <c r="D23" s="2"/>
      <c r="E23" s="8"/>
      <c r="G23" s="6"/>
      <c r="H23" s="17"/>
    </row>
    <row r="24" spans="2:14" x14ac:dyDescent="0.2">
      <c r="B24" s="15"/>
      <c r="C24" s="2" t="s">
        <v>37</v>
      </c>
      <c r="D24" s="2"/>
      <c r="E24" s="8"/>
      <c r="F24" s="6">
        <v>6416.82</v>
      </c>
      <c r="G24" s="6"/>
      <c r="H24" s="17"/>
      <c r="K24" s="45"/>
    </row>
    <row r="25" spans="2:14" x14ac:dyDescent="0.2">
      <c r="B25" s="13"/>
      <c r="C25" s="2" t="s">
        <v>12</v>
      </c>
      <c r="D25" s="2"/>
      <c r="E25" s="8"/>
      <c r="F25" s="6">
        <v>0</v>
      </c>
      <c r="G25" s="6"/>
      <c r="H25" s="17"/>
    </row>
    <row r="26" spans="2:14" x14ac:dyDescent="0.2">
      <c r="B26" s="13"/>
      <c r="C26" s="2" t="s">
        <v>14</v>
      </c>
      <c r="D26" s="2"/>
      <c r="E26" s="8"/>
      <c r="F26" s="6">
        <v>147</v>
      </c>
      <c r="G26" s="6"/>
      <c r="H26" s="17"/>
    </row>
    <row r="27" spans="2:14" x14ac:dyDescent="0.2">
      <c r="B27" s="13"/>
      <c r="C27" s="2"/>
      <c r="D27" s="58" t="s">
        <v>24</v>
      </c>
      <c r="E27" s="58"/>
      <c r="F27" s="55">
        <f>SUM(F24:F26)</f>
        <v>6563.82</v>
      </c>
      <c r="G27" s="6"/>
      <c r="H27" s="17"/>
      <c r="J27" s="46">
        <f>F27/F9</f>
        <v>0.10788575433424495</v>
      </c>
    </row>
    <row r="28" spans="2:14" x14ac:dyDescent="0.2">
      <c r="B28" s="13"/>
      <c r="C28" s="2"/>
      <c r="D28" s="2"/>
      <c r="E28" s="8"/>
      <c r="F28" s="6"/>
      <c r="G28" s="6"/>
      <c r="H28" s="17"/>
      <c r="K28" s="44"/>
    </row>
    <row r="29" spans="2:14" x14ac:dyDescent="0.2">
      <c r="B29" s="15" t="s">
        <v>13</v>
      </c>
      <c r="C29" s="7"/>
      <c r="D29" s="2"/>
      <c r="E29" s="8"/>
      <c r="G29" s="6"/>
      <c r="H29" s="17"/>
      <c r="K29" s="44"/>
    </row>
    <row r="30" spans="2:14" x14ac:dyDescent="0.2">
      <c r="B30" s="13"/>
      <c r="C30" s="2" t="s">
        <v>17</v>
      </c>
      <c r="D30" s="2"/>
      <c r="E30" s="8"/>
      <c r="F30" s="6">
        <v>21933.25</v>
      </c>
      <c r="G30" s="6"/>
      <c r="H30" s="17"/>
    </row>
    <row r="31" spans="2:14" x14ac:dyDescent="0.2">
      <c r="B31" s="13"/>
      <c r="C31" s="1" t="s">
        <v>18</v>
      </c>
      <c r="D31" s="2"/>
      <c r="E31" s="8"/>
      <c r="F31" s="6">
        <v>0</v>
      </c>
      <c r="G31" s="6"/>
      <c r="H31" s="17"/>
      <c r="N31" s="44"/>
    </row>
    <row r="32" spans="2:14" x14ac:dyDescent="0.2">
      <c r="B32" s="13"/>
      <c r="C32" s="2" t="s">
        <v>19</v>
      </c>
      <c r="D32" s="2"/>
      <c r="E32" s="8"/>
      <c r="F32" s="6">
        <v>12023</v>
      </c>
      <c r="G32" s="6"/>
      <c r="H32" s="17"/>
      <c r="N32" s="44"/>
    </row>
    <row r="33" spans="2:14" x14ac:dyDescent="0.2">
      <c r="B33" s="13"/>
      <c r="C33" s="2" t="s">
        <v>20</v>
      </c>
      <c r="D33" s="2"/>
      <c r="E33" s="8"/>
      <c r="F33" s="6">
        <v>0</v>
      </c>
      <c r="G33" s="6"/>
      <c r="H33" s="17"/>
    </row>
    <row r="34" spans="2:14" x14ac:dyDescent="0.2">
      <c r="B34" s="13"/>
      <c r="C34" s="2" t="s">
        <v>21</v>
      </c>
      <c r="D34" s="2"/>
      <c r="E34" s="8"/>
      <c r="F34" s="6">
        <v>0</v>
      </c>
      <c r="G34" s="6"/>
      <c r="H34" s="17"/>
    </row>
    <row r="35" spans="2:14" x14ac:dyDescent="0.2">
      <c r="B35" s="13"/>
      <c r="C35" s="2" t="s">
        <v>1</v>
      </c>
      <c r="D35" s="2"/>
      <c r="E35" s="8"/>
      <c r="F35" s="6">
        <v>0</v>
      </c>
      <c r="G35" s="6"/>
      <c r="H35" s="17"/>
    </row>
    <row r="36" spans="2:14" x14ac:dyDescent="0.2">
      <c r="B36" s="13"/>
      <c r="C36" s="2" t="s">
        <v>22</v>
      </c>
      <c r="D36" s="2"/>
      <c r="E36" s="8"/>
      <c r="F36" s="6">
        <v>728.99</v>
      </c>
      <c r="G36" s="6"/>
      <c r="H36" s="17"/>
    </row>
    <row r="37" spans="2:14" x14ac:dyDescent="0.2">
      <c r="B37" s="13"/>
      <c r="C37" s="2" t="s">
        <v>36</v>
      </c>
      <c r="D37" s="2"/>
      <c r="E37" s="8"/>
      <c r="F37" s="6">
        <v>1512.07</v>
      </c>
      <c r="G37" s="6"/>
      <c r="H37" s="17"/>
    </row>
    <row r="38" spans="2:14" x14ac:dyDescent="0.2">
      <c r="B38" s="13"/>
      <c r="C38" s="2" t="s">
        <v>23</v>
      </c>
      <c r="D38" s="2"/>
      <c r="E38" s="8"/>
      <c r="F38" s="6">
        <v>59410.26</v>
      </c>
      <c r="G38" s="6"/>
      <c r="H38" s="17"/>
    </row>
    <row r="39" spans="2:14" x14ac:dyDescent="0.2">
      <c r="B39" s="13"/>
      <c r="C39" s="7"/>
      <c r="D39" s="58" t="s">
        <v>24</v>
      </c>
      <c r="E39" s="58"/>
      <c r="F39" s="55">
        <f>SUM(F30:F38)</f>
        <v>95607.57</v>
      </c>
      <c r="G39" s="6"/>
      <c r="H39" s="17"/>
      <c r="J39" s="46">
        <f>F39/F10</f>
        <v>0.16465809456068531</v>
      </c>
    </row>
    <row r="40" spans="2:14" x14ac:dyDescent="0.2">
      <c r="B40" s="13"/>
      <c r="C40" s="7"/>
      <c r="D40" s="2"/>
      <c r="E40" s="8"/>
      <c r="F40" s="6"/>
      <c r="G40" s="6"/>
      <c r="H40" s="17"/>
    </row>
    <row r="41" spans="2:14" x14ac:dyDescent="0.2">
      <c r="B41" s="13"/>
      <c r="C41" s="22" t="s">
        <v>4</v>
      </c>
      <c r="D41" s="22"/>
      <c r="E41" s="23"/>
      <c r="F41" s="24"/>
      <c r="G41" s="24"/>
      <c r="H41" s="25">
        <f>F21+F27+F39</f>
        <v>1269250.9100000001</v>
      </c>
      <c r="J41" s="46">
        <f>H41/H16</f>
        <v>0.68270220811365712</v>
      </c>
    </row>
    <row r="42" spans="2:14" ht="2.25" customHeight="1" x14ac:dyDescent="0.2">
      <c r="B42" s="13"/>
      <c r="C42" s="2"/>
      <c r="D42" s="2"/>
      <c r="E42" s="8"/>
      <c r="F42" s="9"/>
      <c r="G42" s="9"/>
      <c r="H42" s="18"/>
    </row>
    <row r="43" spans="2:14" x14ac:dyDescent="0.2">
      <c r="B43" s="15"/>
      <c r="C43" s="22" t="s">
        <v>26</v>
      </c>
      <c r="D43" s="22"/>
      <c r="E43" s="23"/>
      <c r="F43" s="24"/>
      <c r="G43" s="24"/>
      <c r="H43" s="25">
        <f>H16-H41</f>
        <v>589906.55999999982</v>
      </c>
      <c r="J43" s="46">
        <f>H43/H16</f>
        <v>0.31729779188634294</v>
      </c>
      <c r="N43" s="44"/>
    </row>
    <row r="44" spans="2:14" ht="1.5" customHeight="1" x14ac:dyDescent="0.2">
      <c r="B44" s="15"/>
      <c r="C44" s="7"/>
      <c r="D44" s="2"/>
      <c r="E44" s="8"/>
      <c r="F44" s="9"/>
      <c r="G44" s="9"/>
      <c r="H44" s="18"/>
    </row>
    <row r="45" spans="2:14" ht="27" customHeight="1" x14ac:dyDescent="0.2">
      <c r="B45" s="15" t="s">
        <v>16</v>
      </c>
      <c r="C45" s="7"/>
      <c r="D45" s="2"/>
      <c r="E45" s="8"/>
      <c r="F45" s="9"/>
      <c r="G45" s="9"/>
      <c r="H45" s="18"/>
    </row>
    <row r="46" spans="2:14" x14ac:dyDescent="0.2">
      <c r="B46" s="15"/>
      <c r="C46" s="2" t="s">
        <v>15</v>
      </c>
      <c r="D46" s="2"/>
      <c r="E46" s="8"/>
      <c r="F46" s="6">
        <v>50000</v>
      </c>
      <c r="G46" s="6"/>
      <c r="H46" s="17"/>
    </row>
    <row r="47" spans="2:14" x14ac:dyDescent="0.2">
      <c r="B47" s="15"/>
      <c r="C47" s="2" t="s">
        <v>40</v>
      </c>
      <c r="D47" s="2"/>
      <c r="E47" s="8"/>
      <c r="F47" s="6">
        <v>25000</v>
      </c>
      <c r="G47" s="6"/>
      <c r="H47" s="17"/>
    </row>
    <row r="48" spans="2:14" x14ac:dyDescent="0.2">
      <c r="B48" s="15"/>
      <c r="C48" s="22" t="s">
        <v>2</v>
      </c>
      <c r="D48" s="22"/>
      <c r="E48" s="23"/>
      <c r="F48" s="24"/>
      <c r="G48" s="24"/>
      <c r="H48" s="25">
        <f>SUM(F46:F47)</f>
        <v>75000</v>
      </c>
    </row>
    <row r="49" spans="2:12" ht="2.25" customHeight="1" x14ac:dyDescent="0.2">
      <c r="B49" s="15"/>
      <c r="C49" s="7"/>
      <c r="D49" s="2"/>
      <c r="E49" s="8"/>
      <c r="F49" s="9"/>
      <c r="G49" s="9"/>
      <c r="H49" s="18"/>
    </row>
    <row r="50" spans="2:12" ht="35" customHeight="1" x14ac:dyDescent="0.2">
      <c r="B50" s="40" t="s">
        <v>5</v>
      </c>
      <c r="C50" s="41"/>
      <c r="D50" s="41"/>
      <c r="E50" s="41"/>
      <c r="F50" s="42"/>
      <c r="G50" s="42"/>
      <c r="H50" s="43">
        <f>H43-H48</f>
        <v>514906.55999999982</v>
      </c>
      <c r="J50" s="46">
        <f>H50/H16</f>
        <v>0.27695693791876586</v>
      </c>
      <c r="L50" s="44"/>
    </row>
    <row r="51" spans="2:12" ht="3.75" customHeight="1" thickBot="1" x14ac:dyDescent="0.25">
      <c r="B51" s="29"/>
      <c r="C51" s="30"/>
      <c r="D51" s="30"/>
      <c r="E51" s="31"/>
      <c r="F51" s="31"/>
      <c r="G51" s="31"/>
      <c r="H51" s="32"/>
    </row>
    <row r="52" spans="2:12" ht="17" thickTop="1" x14ac:dyDescent="0.2">
      <c r="C52" s="1" t="s">
        <v>0</v>
      </c>
    </row>
  </sheetData>
  <mergeCells count="8">
    <mergeCell ref="D39:E39"/>
    <mergeCell ref="D22:E22"/>
    <mergeCell ref="B1:H1"/>
    <mergeCell ref="B3:H3"/>
    <mergeCell ref="B4:D4"/>
    <mergeCell ref="E4:H4"/>
    <mergeCell ref="B18:H18"/>
    <mergeCell ref="D27:E27"/>
  </mergeCells>
  <pageMargins left="0.7" right="0.7" top="0.75" bottom="0.75" header="0.3" footer="0.3"/>
  <pageSetup scale="74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3524-85D5-4A48-9CC9-FD46EC4CA98C}">
  <sheetPr>
    <pageSetUpPr fitToPage="1"/>
  </sheetPr>
  <dimension ref="B1:N52"/>
  <sheetViews>
    <sheetView zoomScaleNormal="100" workbookViewId="0">
      <selection activeCell="J43" sqref="J43"/>
    </sheetView>
  </sheetViews>
  <sheetFormatPr baseColWidth="10" defaultColWidth="9.1640625" defaultRowHeight="16" x14ac:dyDescent="0.2"/>
  <cols>
    <col min="1" max="1" width="4.33203125" style="1" customWidth="1"/>
    <col min="2" max="2" width="5.1640625" style="1" customWidth="1"/>
    <col min="3" max="3" width="7.5" style="1" customWidth="1"/>
    <col min="4" max="4" width="40.6640625" style="1" customWidth="1"/>
    <col min="5" max="5" width="6" style="1" customWidth="1"/>
    <col min="6" max="6" width="15.83203125" style="1" customWidth="1"/>
    <col min="7" max="7" width="6.5" style="1" customWidth="1"/>
    <col min="8" max="8" width="18.1640625" style="1" customWidth="1"/>
    <col min="9" max="9" width="2.1640625" style="1" customWidth="1"/>
    <col min="10" max="10" width="8.5" style="1" customWidth="1"/>
    <col min="11" max="11" width="11.5" style="1" bestFit="1" customWidth="1"/>
    <col min="12" max="12" width="11.1640625" style="1" bestFit="1" customWidth="1"/>
    <col min="13" max="13" width="9.1640625" style="1"/>
    <col min="14" max="14" width="11.6640625" style="1" bestFit="1" customWidth="1"/>
    <col min="15" max="16384" width="9.1640625" style="1"/>
  </cols>
  <sheetData>
    <row r="1" spans="2:10" ht="45" customHeight="1" x14ac:dyDescent="0.2">
      <c r="B1" s="59" t="s">
        <v>7</v>
      </c>
      <c r="C1" s="59"/>
      <c r="D1" s="59"/>
      <c r="E1" s="59"/>
      <c r="F1" s="59"/>
      <c r="G1" s="59"/>
      <c r="H1" s="59"/>
    </row>
    <row r="2" spans="2:10" s="33" customFormat="1" ht="4.5" customHeight="1" thickBot="1" x14ac:dyDescent="0.25">
      <c r="B2" s="11"/>
      <c r="C2" s="11"/>
      <c r="D2" s="11"/>
      <c r="E2" s="11"/>
      <c r="F2" s="11"/>
      <c r="G2" s="11"/>
      <c r="H2" s="11"/>
    </row>
    <row r="3" spans="2:10" s="10" customFormat="1" ht="15" customHeight="1" thickTop="1" x14ac:dyDescent="0.2">
      <c r="B3" s="60" t="s">
        <v>8</v>
      </c>
      <c r="C3" s="61"/>
      <c r="D3" s="61"/>
      <c r="E3" s="61"/>
      <c r="F3" s="61"/>
      <c r="G3" s="61"/>
      <c r="H3" s="62"/>
    </row>
    <row r="4" spans="2:10" s="10" customFormat="1" ht="15" customHeight="1" x14ac:dyDescent="0.2">
      <c r="B4" s="63" t="s">
        <v>6</v>
      </c>
      <c r="C4" s="64"/>
      <c r="D4" s="64"/>
      <c r="E4" s="65" t="s">
        <v>39</v>
      </c>
      <c r="F4" s="65"/>
      <c r="G4" s="65"/>
      <c r="H4" s="66"/>
    </row>
    <row r="5" spans="2:10" s="34" customFormat="1" ht="3.75" customHeight="1" thickBot="1" x14ac:dyDescent="0.25">
      <c r="B5" s="35"/>
      <c r="C5" s="36"/>
      <c r="D5" s="37"/>
      <c r="E5" s="38"/>
      <c r="F5" s="38"/>
      <c r="G5" s="38"/>
      <c r="H5" s="39"/>
    </row>
    <row r="6" spans="2:10" ht="2.25" customHeight="1" thickTop="1" x14ac:dyDescent="0.2">
      <c r="B6" s="13"/>
      <c r="C6" s="2"/>
      <c r="D6" s="2"/>
      <c r="E6" s="12" t="s">
        <v>0</v>
      </c>
      <c r="F6" s="2" t="s">
        <v>0</v>
      </c>
      <c r="G6" s="2"/>
      <c r="H6" s="14"/>
      <c r="I6" s="1" t="s">
        <v>0</v>
      </c>
    </row>
    <row r="7" spans="2:10" ht="13.5" customHeight="1" x14ac:dyDescent="0.2">
      <c r="B7" s="15" t="s">
        <v>3</v>
      </c>
      <c r="C7" s="2"/>
      <c r="D7" s="3"/>
      <c r="E7" s="4"/>
      <c r="F7" s="3"/>
      <c r="G7" s="3"/>
      <c r="H7" s="16"/>
    </row>
    <row r="8" spans="2:10" x14ac:dyDescent="0.2">
      <c r="B8" s="13"/>
      <c r="C8" s="2" t="s">
        <v>9</v>
      </c>
      <c r="D8" s="2"/>
      <c r="E8" s="5"/>
      <c r="F8" s="6">
        <v>933521</v>
      </c>
      <c r="G8" s="6"/>
      <c r="H8" s="16"/>
      <c r="J8" s="46">
        <f>F8/H12</f>
        <v>0.76373339073708535</v>
      </c>
    </row>
    <row r="9" spans="2:10" x14ac:dyDescent="0.2">
      <c r="B9" s="13"/>
      <c r="C9" s="2" t="s">
        <v>11</v>
      </c>
      <c r="D9" s="2"/>
      <c r="E9" s="5"/>
      <c r="F9" s="6">
        <v>72789.67</v>
      </c>
      <c r="G9" s="6"/>
      <c r="H9" s="16"/>
      <c r="J9" s="46">
        <f>F9/H12</f>
        <v>5.9550777625499048E-2</v>
      </c>
    </row>
    <row r="10" spans="2:10" x14ac:dyDescent="0.2">
      <c r="B10" s="13"/>
      <c r="C10" s="2" t="s">
        <v>13</v>
      </c>
      <c r="D10" s="2"/>
      <c r="E10" s="5"/>
      <c r="F10" s="6">
        <v>216002</v>
      </c>
      <c r="G10" s="6"/>
      <c r="H10" s="16"/>
      <c r="J10" s="46">
        <f>F10/H12</f>
        <v>0.17671583163741567</v>
      </c>
    </row>
    <row r="11" spans="2:10" x14ac:dyDescent="0.2">
      <c r="B11" s="13"/>
      <c r="C11" s="2"/>
      <c r="D11" s="2"/>
      <c r="E11" s="5"/>
      <c r="F11" s="6"/>
      <c r="G11" s="6"/>
      <c r="H11" s="16"/>
    </row>
    <row r="12" spans="2:10" x14ac:dyDescent="0.2">
      <c r="B12" s="13"/>
      <c r="C12" s="22" t="s">
        <v>24</v>
      </c>
      <c r="D12" s="26"/>
      <c r="E12" s="27"/>
      <c r="F12" s="28"/>
      <c r="G12" s="28"/>
      <c r="H12" s="25">
        <f>SUM(F8:F10)</f>
        <v>1222312.67</v>
      </c>
    </row>
    <row r="13" spans="2:10" ht="2.25" customHeight="1" x14ac:dyDescent="0.2">
      <c r="B13" s="13"/>
      <c r="C13" s="2" t="s">
        <v>0</v>
      </c>
      <c r="D13" s="2"/>
      <c r="E13" s="8"/>
      <c r="F13" s="6"/>
      <c r="G13" s="6"/>
      <c r="H13" s="20"/>
    </row>
    <row r="14" spans="2:10" x14ac:dyDescent="0.2">
      <c r="B14" s="15"/>
      <c r="C14" s="2"/>
      <c r="D14" s="2"/>
      <c r="E14" s="8"/>
      <c r="F14" s="6"/>
      <c r="G14" s="6"/>
      <c r="H14" s="20" t="s">
        <v>0</v>
      </c>
    </row>
    <row r="15" spans="2:10" ht="2.25" customHeight="1" x14ac:dyDescent="0.2">
      <c r="B15" s="13"/>
      <c r="C15" s="2" t="s">
        <v>0</v>
      </c>
      <c r="D15" s="2"/>
      <c r="E15" s="8"/>
      <c r="F15" s="9"/>
      <c r="G15" s="9"/>
      <c r="H15" s="21"/>
    </row>
    <row r="16" spans="2:10" x14ac:dyDescent="0.2">
      <c r="B16" s="13"/>
      <c r="C16" s="22" t="s">
        <v>38</v>
      </c>
      <c r="D16" s="26"/>
      <c r="E16" s="27"/>
      <c r="F16" s="19"/>
      <c r="G16" s="19"/>
      <c r="H16" s="25">
        <f>H12</f>
        <v>1222312.67</v>
      </c>
    </row>
    <row r="17" spans="2:14" ht="5.25" customHeight="1" x14ac:dyDescent="0.2">
      <c r="B17" s="13"/>
      <c r="C17" s="2" t="s">
        <v>0</v>
      </c>
      <c r="D17" s="2"/>
      <c r="E17" s="8"/>
      <c r="F17" s="9"/>
      <c r="G17" s="9"/>
      <c r="H17" s="21"/>
    </row>
    <row r="18" spans="2:14" ht="15" customHeight="1" x14ac:dyDescent="0.2">
      <c r="B18" s="67" t="s">
        <v>25</v>
      </c>
      <c r="C18" s="68"/>
      <c r="D18" s="68"/>
      <c r="E18" s="68"/>
      <c r="F18" s="68"/>
      <c r="G18" s="68"/>
      <c r="H18" s="69"/>
    </row>
    <row r="19" spans="2:14" x14ac:dyDescent="0.2">
      <c r="B19" s="13"/>
      <c r="C19" s="2"/>
      <c r="D19" s="2"/>
      <c r="E19" s="2"/>
      <c r="F19" s="2"/>
      <c r="G19" s="2"/>
      <c r="H19" s="17"/>
    </row>
    <row r="20" spans="2:14" ht="14.25" customHeight="1" x14ac:dyDescent="0.2">
      <c r="B20" s="15" t="s">
        <v>9</v>
      </c>
      <c r="C20" s="2"/>
      <c r="D20" s="2"/>
      <c r="E20" s="8"/>
      <c r="G20" s="9"/>
      <c r="H20" s="17"/>
    </row>
    <row r="21" spans="2:14" x14ac:dyDescent="0.2">
      <c r="B21" s="13"/>
      <c r="C21" s="2" t="s">
        <v>10</v>
      </c>
      <c r="D21" s="2"/>
      <c r="E21" s="2"/>
      <c r="F21" s="6">
        <v>980390.03</v>
      </c>
      <c r="G21" s="6"/>
      <c r="H21" s="17"/>
    </row>
    <row r="22" spans="2:14" x14ac:dyDescent="0.2">
      <c r="B22" s="13"/>
      <c r="C22" s="2"/>
      <c r="D22" s="58" t="s">
        <v>24</v>
      </c>
      <c r="E22" s="58"/>
      <c r="F22" s="55">
        <f>SUM(F21)</f>
        <v>980390.03</v>
      </c>
      <c r="G22" s="6"/>
      <c r="H22" s="17"/>
      <c r="J22" s="46">
        <f>F22/F8</f>
        <v>1.0502067227196819</v>
      </c>
    </row>
    <row r="23" spans="2:14" x14ac:dyDescent="0.2">
      <c r="B23" s="15" t="s">
        <v>11</v>
      </c>
      <c r="C23" s="2"/>
      <c r="D23" s="2"/>
      <c r="E23" s="8"/>
      <c r="G23" s="6"/>
      <c r="H23" s="17"/>
    </row>
    <row r="24" spans="2:14" x14ac:dyDescent="0.2">
      <c r="B24" s="15"/>
      <c r="C24" s="2" t="s">
        <v>37</v>
      </c>
      <c r="D24" s="2"/>
      <c r="E24" s="8"/>
      <c r="F24" s="6">
        <v>808.01</v>
      </c>
      <c r="G24" s="6"/>
      <c r="H24" s="17"/>
      <c r="K24" s="45"/>
    </row>
    <row r="25" spans="2:14" x14ac:dyDescent="0.2">
      <c r="B25" s="13"/>
      <c r="C25" s="2" t="s">
        <v>12</v>
      </c>
      <c r="D25" s="2"/>
      <c r="E25" s="8"/>
      <c r="F25" s="6">
        <v>9581.5400000000009</v>
      </c>
      <c r="G25" s="6"/>
      <c r="H25" s="17"/>
    </row>
    <row r="26" spans="2:14" x14ac:dyDescent="0.2">
      <c r="B26" s="13"/>
      <c r="C26" s="2" t="s">
        <v>14</v>
      </c>
      <c r="D26" s="2"/>
      <c r="E26" s="8"/>
      <c r="F26" s="6">
        <v>846.1</v>
      </c>
      <c r="G26" s="6"/>
      <c r="H26" s="17"/>
    </row>
    <row r="27" spans="2:14" x14ac:dyDescent="0.2">
      <c r="B27" s="13"/>
      <c r="C27" s="2"/>
      <c r="D27" s="58" t="s">
        <v>24</v>
      </c>
      <c r="E27" s="58"/>
      <c r="F27" s="55">
        <f>SUM(F24:F26)</f>
        <v>11235.650000000001</v>
      </c>
      <c r="G27" s="6"/>
      <c r="H27" s="17"/>
      <c r="J27" s="46">
        <f>F27/F9</f>
        <v>0.15435775433519622</v>
      </c>
    </row>
    <row r="28" spans="2:14" x14ac:dyDescent="0.2">
      <c r="B28" s="13"/>
      <c r="C28" s="2"/>
      <c r="D28" s="2"/>
      <c r="E28" s="8"/>
      <c r="F28" s="6"/>
      <c r="G28" s="6"/>
      <c r="H28" s="17"/>
      <c r="K28" s="44"/>
    </row>
    <row r="29" spans="2:14" x14ac:dyDescent="0.2">
      <c r="B29" s="15" t="s">
        <v>13</v>
      </c>
      <c r="C29" s="7"/>
      <c r="D29" s="2"/>
      <c r="E29" s="8"/>
      <c r="G29" s="6"/>
      <c r="H29" s="17"/>
      <c r="K29" s="44"/>
    </row>
    <row r="30" spans="2:14" x14ac:dyDescent="0.2">
      <c r="B30" s="13"/>
      <c r="C30" s="2" t="s">
        <v>17</v>
      </c>
      <c r="D30" s="2"/>
      <c r="E30" s="8"/>
      <c r="F30" s="6">
        <v>21924.65</v>
      </c>
      <c r="G30" s="6"/>
      <c r="H30" s="17"/>
    </row>
    <row r="31" spans="2:14" x14ac:dyDescent="0.2">
      <c r="B31" s="13"/>
      <c r="C31" s="1" t="s">
        <v>18</v>
      </c>
      <c r="D31" s="2"/>
      <c r="E31" s="8"/>
      <c r="F31" s="6">
        <v>0</v>
      </c>
      <c r="G31" s="6"/>
      <c r="H31" s="17"/>
      <c r="N31" s="44"/>
    </row>
    <row r="32" spans="2:14" x14ac:dyDescent="0.2">
      <c r="B32" s="13"/>
      <c r="C32" s="2" t="s">
        <v>19</v>
      </c>
      <c r="D32" s="2"/>
      <c r="E32" s="8"/>
      <c r="F32" s="6">
        <v>453.9</v>
      </c>
      <c r="G32" s="6"/>
      <c r="H32" s="17"/>
      <c r="N32" s="44"/>
    </row>
    <row r="33" spans="2:14" x14ac:dyDescent="0.2">
      <c r="B33" s="13"/>
      <c r="C33" s="2" t="s">
        <v>20</v>
      </c>
      <c r="D33" s="2"/>
      <c r="E33" s="8"/>
      <c r="F33" s="6">
        <v>0</v>
      </c>
      <c r="G33" s="6"/>
      <c r="H33" s="17"/>
    </row>
    <row r="34" spans="2:14" x14ac:dyDescent="0.2">
      <c r="B34" s="13"/>
      <c r="C34" s="2" t="s">
        <v>21</v>
      </c>
      <c r="D34" s="2"/>
      <c r="E34" s="8"/>
      <c r="F34" s="6">
        <v>0</v>
      </c>
      <c r="G34" s="6"/>
      <c r="H34" s="17"/>
    </row>
    <row r="35" spans="2:14" x14ac:dyDescent="0.2">
      <c r="B35" s="13"/>
      <c r="C35" s="2" t="s">
        <v>1</v>
      </c>
      <c r="D35" s="2"/>
      <c r="E35" s="8"/>
      <c r="F35" s="6">
        <v>10583.87</v>
      </c>
      <c r="G35" s="6"/>
      <c r="H35" s="17"/>
    </row>
    <row r="36" spans="2:14" x14ac:dyDescent="0.2">
      <c r="B36" s="13"/>
      <c r="C36" s="2" t="s">
        <v>22</v>
      </c>
      <c r="D36" s="2"/>
      <c r="E36" s="8"/>
      <c r="F36" s="6">
        <v>3153.05</v>
      </c>
      <c r="G36" s="6"/>
      <c r="H36" s="17"/>
    </row>
    <row r="37" spans="2:14" x14ac:dyDescent="0.2">
      <c r="B37" s="13"/>
      <c r="C37" s="2" t="s">
        <v>36</v>
      </c>
      <c r="D37" s="2"/>
      <c r="E37" s="8"/>
      <c r="F37" s="6">
        <v>6808</v>
      </c>
      <c r="G37" s="6"/>
      <c r="H37" s="17"/>
    </row>
    <row r="38" spans="2:14" x14ac:dyDescent="0.2">
      <c r="B38" s="13"/>
      <c r="C38" s="2" t="s">
        <v>23</v>
      </c>
      <c r="D38" s="2"/>
      <c r="E38" s="8"/>
      <c r="F38" s="6">
        <v>30393.24</v>
      </c>
      <c r="G38" s="6"/>
      <c r="H38" s="17"/>
    </row>
    <row r="39" spans="2:14" x14ac:dyDescent="0.2">
      <c r="B39" s="13"/>
      <c r="C39" s="7"/>
      <c r="D39" s="58" t="s">
        <v>24</v>
      </c>
      <c r="E39" s="58"/>
      <c r="F39" s="55">
        <f>SUM(F30:F38)</f>
        <v>73316.710000000006</v>
      </c>
      <c r="G39" s="6"/>
      <c r="H39" s="17"/>
      <c r="J39" s="46">
        <f>F39/F10</f>
        <v>0.3394260701289803</v>
      </c>
    </row>
    <row r="40" spans="2:14" x14ac:dyDescent="0.2">
      <c r="B40" s="13"/>
      <c r="C40" s="7"/>
      <c r="D40" s="2"/>
      <c r="E40" s="8"/>
      <c r="F40" s="6"/>
      <c r="G40" s="6"/>
      <c r="H40" s="17"/>
    </row>
    <row r="41" spans="2:14" x14ac:dyDescent="0.2">
      <c r="B41" s="13"/>
      <c r="C41" s="22" t="s">
        <v>4</v>
      </c>
      <c r="D41" s="22"/>
      <c r="E41" s="23"/>
      <c r="F41" s="24"/>
      <c r="G41" s="24"/>
      <c r="H41" s="25">
        <f>F21+F27+F39</f>
        <v>1064942.3900000001</v>
      </c>
      <c r="J41" s="46">
        <f>H41/H16</f>
        <v>0.87125202588303385</v>
      </c>
    </row>
    <row r="42" spans="2:14" ht="2.25" customHeight="1" x14ac:dyDescent="0.2">
      <c r="B42" s="13"/>
      <c r="C42" s="2"/>
      <c r="D42" s="2"/>
      <c r="E42" s="8"/>
      <c r="F42" s="9"/>
      <c r="G42" s="9"/>
      <c r="H42" s="18"/>
    </row>
    <row r="43" spans="2:14" x14ac:dyDescent="0.2">
      <c r="B43" s="15"/>
      <c r="C43" s="22" t="s">
        <v>26</v>
      </c>
      <c r="D43" s="22"/>
      <c r="E43" s="23"/>
      <c r="F43" s="24"/>
      <c r="G43" s="24"/>
      <c r="H43" s="25">
        <f>H16-H41</f>
        <v>157370.2799999998</v>
      </c>
      <c r="J43" s="46">
        <f>H43/H16</f>
        <v>0.12874797411696617</v>
      </c>
      <c r="N43" s="44"/>
    </row>
    <row r="44" spans="2:14" ht="1.5" customHeight="1" x14ac:dyDescent="0.2">
      <c r="B44" s="15"/>
      <c r="C44" s="7"/>
      <c r="D44" s="2"/>
      <c r="E44" s="8"/>
      <c r="F44" s="9"/>
      <c r="G44" s="9"/>
      <c r="H44" s="18"/>
    </row>
    <row r="45" spans="2:14" ht="27" customHeight="1" x14ac:dyDescent="0.2">
      <c r="B45" s="15" t="s">
        <v>16</v>
      </c>
      <c r="C45" s="7"/>
      <c r="D45" s="2"/>
      <c r="E45" s="8"/>
      <c r="F45" s="9"/>
      <c r="G45" s="9"/>
      <c r="H45" s="18"/>
    </row>
    <row r="46" spans="2:14" x14ac:dyDescent="0.2">
      <c r="B46" s="15"/>
      <c r="C46" s="2" t="s">
        <v>15</v>
      </c>
      <c r="D46" s="2"/>
      <c r="E46" s="8"/>
      <c r="F46" s="6">
        <v>50000</v>
      </c>
      <c r="G46" s="6"/>
      <c r="H46" s="17"/>
    </row>
    <row r="47" spans="2:14" x14ac:dyDescent="0.2">
      <c r="B47" s="15"/>
      <c r="C47" s="2" t="s">
        <v>40</v>
      </c>
      <c r="D47" s="2"/>
      <c r="E47" s="8"/>
      <c r="F47" s="6">
        <v>25000</v>
      </c>
      <c r="G47" s="6"/>
      <c r="H47" s="17"/>
    </row>
    <row r="48" spans="2:14" x14ac:dyDescent="0.2">
      <c r="B48" s="15"/>
      <c r="C48" s="22" t="s">
        <v>2</v>
      </c>
      <c r="D48" s="22"/>
      <c r="E48" s="23"/>
      <c r="F48" s="24"/>
      <c r="G48" s="24"/>
      <c r="H48" s="25">
        <f>SUM(F46:F47)</f>
        <v>75000</v>
      </c>
    </row>
    <row r="49" spans="2:12" ht="2.25" customHeight="1" x14ac:dyDescent="0.2">
      <c r="B49" s="15"/>
      <c r="C49" s="7"/>
      <c r="D49" s="2"/>
      <c r="E49" s="8"/>
      <c r="F49" s="9"/>
      <c r="G49" s="9"/>
      <c r="H49" s="18"/>
    </row>
    <row r="50" spans="2:12" ht="35" customHeight="1" x14ac:dyDescent="0.2">
      <c r="B50" s="40" t="s">
        <v>5</v>
      </c>
      <c r="C50" s="41"/>
      <c r="D50" s="41"/>
      <c r="E50" s="41"/>
      <c r="F50" s="42"/>
      <c r="G50" s="42"/>
      <c r="H50" s="43">
        <f>H43-H48</f>
        <v>82370.279999999795</v>
      </c>
      <c r="J50" s="46">
        <f>H50/H16</f>
        <v>6.7388878493748902E-2</v>
      </c>
      <c r="L50" s="44"/>
    </row>
    <row r="51" spans="2:12" ht="3.75" customHeight="1" thickBot="1" x14ac:dyDescent="0.25">
      <c r="B51" s="29"/>
      <c r="C51" s="30"/>
      <c r="D51" s="30"/>
      <c r="E51" s="31"/>
      <c r="F51" s="31"/>
      <c r="G51" s="31"/>
      <c r="H51" s="32"/>
    </row>
    <row r="52" spans="2:12" ht="17" thickTop="1" x14ac:dyDescent="0.2">
      <c r="C52" s="1" t="s">
        <v>0</v>
      </c>
    </row>
  </sheetData>
  <mergeCells count="8">
    <mergeCell ref="D22:E22"/>
    <mergeCell ref="D27:E27"/>
    <mergeCell ref="D39:E39"/>
    <mergeCell ref="B1:H1"/>
    <mergeCell ref="B3:H3"/>
    <mergeCell ref="B4:D4"/>
    <mergeCell ref="E4:H4"/>
    <mergeCell ref="B18:H18"/>
  </mergeCells>
  <pageMargins left="0.7" right="0.7" top="0.75" bottom="0.75" header="0.3" footer="0.3"/>
  <pageSetup scale="74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CA92D-7303-984F-B42D-1F204B803719}">
  <dimension ref="B1:N52"/>
  <sheetViews>
    <sheetView topLeftCell="A2" zoomScaleNormal="100" workbookViewId="0">
      <selection activeCell="F46" sqref="F46:F47"/>
    </sheetView>
  </sheetViews>
  <sheetFormatPr baseColWidth="10" defaultColWidth="9.1640625" defaultRowHeight="16" x14ac:dyDescent="0.2"/>
  <cols>
    <col min="1" max="1" width="4.33203125" style="1" customWidth="1"/>
    <col min="2" max="2" width="5.1640625" style="1" customWidth="1"/>
    <col min="3" max="3" width="7.5" style="1" customWidth="1"/>
    <col min="4" max="4" width="40.6640625" style="1" customWidth="1"/>
    <col min="5" max="5" width="6" style="1" customWidth="1"/>
    <col min="6" max="6" width="15.83203125" style="1" customWidth="1"/>
    <col min="7" max="7" width="6.5" style="1" customWidth="1"/>
    <col min="8" max="8" width="18.1640625" style="1" customWidth="1"/>
    <col min="9" max="9" width="2.1640625" style="1" customWidth="1"/>
    <col min="10" max="10" width="8.5" style="1" customWidth="1"/>
    <col min="11" max="11" width="11.5" style="1" bestFit="1" customWidth="1"/>
    <col min="12" max="12" width="11.1640625" style="1" bestFit="1" customWidth="1"/>
    <col min="13" max="13" width="9.1640625" style="1"/>
    <col min="14" max="14" width="11.6640625" style="1" bestFit="1" customWidth="1"/>
    <col min="15" max="16384" width="9.1640625" style="1"/>
  </cols>
  <sheetData>
    <row r="1" spans="2:10" ht="45" customHeight="1" x14ac:dyDescent="0.2">
      <c r="B1" s="59" t="s">
        <v>7</v>
      </c>
      <c r="C1" s="59"/>
      <c r="D1" s="59"/>
      <c r="E1" s="59"/>
      <c r="F1" s="59"/>
      <c r="G1" s="59"/>
      <c r="H1" s="59"/>
    </row>
    <row r="2" spans="2:10" s="33" customFormat="1" ht="4.5" customHeight="1" thickBot="1" x14ac:dyDescent="0.25">
      <c r="B2" s="11"/>
      <c r="C2" s="11"/>
      <c r="D2" s="11"/>
      <c r="E2" s="11"/>
      <c r="F2" s="11"/>
      <c r="G2" s="11"/>
      <c r="H2" s="11"/>
    </row>
    <row r="3" spans="2:10" s="10" customFormat="1" ht="15" customHeight="1" thickTop="1" x14ac:dyDescent="0.2">
      <c r="B3" s="60" t="s">
        <v>8</v>
      </c>
      <c r="C3" s="61"/>
      <c r="D3" s="61"/>
      <c r="E3" s="61"/>
      <c r="F3" s="61"/>
      <c r="G3" s="61"/>
      <c r="H3" s="62"/>
    </row>
    <row r="4" spans="2:10" s="10" customFormat="1" ht="15" customHeight="1" x14ac:dyDescent="0.2">
      <c r="B4" s="63" t="s">
        <v>6</v>
      </c>
      <c r="C4" s="64"/>
      <c r="D4" s="64"/>
      <c r="E4" s="65" t="s">
        <v>42</v>
      </c>
      <c r="F4" s="65"/>
      <c r="G4" s="65"/>
      <c r="H4" s="66"/>
    </row>
    <row r="5" spans="2:10" s="34" customFormat="1" ht="3.75" customHeight="1" thickBot="1" x14ac:dyDescent="0.25">
      <c r="B5" s="35"/>
      <c r="C5" s="36"/>
      <c r="D5" s="37"/>
      <c r="E5" s="38"/>
      <c r="F5" s="38"/>
      <c r="G5" s="38"/>
      <c r="H5" s="39"/>
    </row>
    <row r="6" spans="2:10" ht="2.25" customHeight="1" thickTop="1" x14ac:dyDescent="0.2">
      <c r="B6" s="13"/>
      <c r="C6" s="2"/>
      <c r="D6" s="2"/>
      <c r="E6" s="12" t="s">
        <v>0</v>
      </c>
      <c r="F6" s="2" t="s">
        <v>0</v>
      </c>
      <c r="G6" s="2"/>
      <c r="H6" s="14"/>
      <c r="I6" s="1" t="s">
        <v>0</v>
      </c>
    </row>
    <row r="7" spans="2:10" ht="13.5" customHeight="1" x14ac:dyDescent="0.2">
      <c r="B7" s="15" t="s">
        <v>3</v>
      </c>
      <c r="C7" s="2"/>
      <c r="D7" s="3"/>
      <c r="E7" s="4"/>
      <c r="F7" s="3"/>
      <c r="G7" s="3"/>
      <c r="H7" s="16"/>
    </row>
    <row r="8" spans="2:10" x14ac:dyDescent="0.2">
      <c r="B8" s="13"/>
      <c r="C8" s="2" t="s">
        <v>9</v>
      </c>
      <c r="D8" s="2"/>
      <c r="E8" s="5"/>
      <c r="F8" s="6">
        <v>1062005</v>
      </c>
      <c r="G8" s="6"/>
      <c r="H8" s="16"/>
      <c r="J8" s="46">
        <f>F8/H12</f>
        <v>0.78157834116194669</v>
      </c>
    </row>
    <row r="9" spans="2:10" x14ac:dyDescent="0.2">
      <c r="B9" s="13"/>
      <c r="C9" s="2" t="s">
        <v>11</v>
      </c>
      <c r="D9" s="2"/>
      <c r="E9" s="5"/>
      <c r="F9" s="6">
        <v>83033.33</v>
      </c>
      <c r="G9" s="6"/>
      <c r="H9" s="16"/>
      <c r="J9" s="46">
        <f>F9/H12</f>
        <v>6.1108047817620921E-2</v>
      </c>
    </row>
    <row r="10" spans="2:10" x14ac:dyDescent="0.2">
      <c r="B10" s="13"/>
      <c r="C10" s="2" t="s">
        <v>13</v>
      </c>
      <c r="D10" s="2"/>
      <c r="E10" s="5"/>
      <c r="F10" s="6">
        <v>213757</v>
      </c>
      <c r="G10" s="6"/>
      <c r="H10" s="16"/>
      <c r="J10" s="46">
        <f>F10/H12</f>
        <v>0.15731361102043234</v>
      </c>
    </row>
    <row r="11" spans="2:10" x14ac:dyDescent="0.2">
      <c r="B11" s="13"/>
      <c r="C11" s="2"/>
      <c r="D11" s="2"/>
      <c r="E11" s="5"/>
      <c r="F11" s="6"/>
      <c r="G11" s="6"/>
      <c r="H11" s="16"/>
    </row>
    <row r="12" spans="2:10" x14ac:dyDescent="0.2">
      <c r="B12" s="13"/>
      <c r="C12" s="22" t="s">
        <v>24</v>
      </c>
      <c r="D12" s="26"/>
      <c r="E12" s="27"/>
      <c r="F12" s="28"/>
      <c r="G12" s="28"/>
      <c r="H12" s="25">
        <f>SUM(F8:F10)</f>
        <v>1358795.33</v>
      </c>
    </row>
    <row r="13" spans="2:10" ht="2.25" customHeight="1" x14ac:dyDescent="0.2">
      <c r="B13" s="13"/>
      <c r="C13" s="2" t="s">
        <v>0</v>
      </c>
      <c r="D13" s="2"/>
      <c r="E13" s="8"/>
      <c r="F13" s="6"/>
      <c r="G13" s="6"/>
      <c r="H13" s="20"/>
    </row>
    <row r="14" spans="2:10" x14ac:dyDescent="0.2">
      <c r="B14" s="15"/>
      <c r="C14" s="2"/>
      <c r="D14" s="2"/>
      <c r="E14" s="8"/>
      <c r="F14" s="6"/>
      <c r="G14" s="6"/>
      <c r="H14" s="20" t="s">
        <v>0</v>
      </c>
    </row>
    <row r="15" spans="2:10" ht="2.25" customHeight="1" x14ac:dyDescent="0.2">
      <c r="B15" s="13"/>
      <c r="C15" s="2" t="s">
        <v>0</v>
      </c>
      <c r="D15" s="2"/>
      <c r="E15" s="8"/>
      <c r="F15" s="9"/>
      <c r="G15" s="9"/>
      <c r="H15" s="21"/>
    </row>
    <row r="16" spans="2:10" x14ac:dyDescent="0.2">
      <c r="B16" s="13"/>
      <c r="C16" s="22" t="s">
        <v>38</v>
      </c>
      <c r="D16" s="26"/>
      <c r="E16" s="27"/>
      <c r="F16" s="19"/>
      <c r="G16" s="19"/>
      <c r="H16" s="25">
        <f>H12</f>
        <v>1358795.33</v>
      </c>
    </row>
    <row r="17" spans="2:14" ht="5.25" customHeight="1" x14ac:dyDescent="0.2">
      <c r="B17" s="13"/>
      <c r="C17" s="2" t="s">
        <v>0</v>
      </c>
      <c r="D17" s="2"/>
      <c r="E17" s="8"/>
      <c r="F17" s="9"/>
      <c r="G17" s="9"/>
      <c r="H17" s="21"/>
    </row>
    <row r="18" spans="2:14" ht="15" customHeight="1" x14ac:dyDescent="0.2">
      <c r="B18" s="67" t="s">
        <v>25</v>
      </c>
      <c r="C18" s="68"/>
      <c r="D18" s="68"/>
      <c r="E18" s="68"/>
      <c r="F18" s="68"/>
      <c r="G18" s="68"/>
      <c r="H18" s="69"/>
    </row>
    <row r="19" spans="2:14" x14ac:dyDescent="0.2">
      <c r="B19" s="13"/>
      <c r="C19" s="2"/>
      <c r="D19" s="2"/>
      <c r="E19" s="2"/>
      <c r="F19" s="2"/>
      <c r="G19" s="2"/>
      <c r="H19" s="17"/>
    </row>
    <row r="20" spans="2:14" ht="14.25" customHeight="1" x14ac:dyDescent="0.2">
      <c r="B20" s="15" t="s">
        <v>9</v>
      </c>
      <c r="C20" s="2"/>
      <c r="D20" s="2"/>
      <c r="E20" s="8"/>
      <c r="G20" s="9"/>
      <c r="H20" s="17"/>
    </row>
    <row r="21" spans="2:14" x14ac:dyDescent="0.2">
      <c r="B21" s="13"/>
      <c r="C21" s="2" t="s">
        <v>10</v>
      </c>
      <c r="D21" s="2"/>
      <c r="E21" s="2"/>
      <c r="F21" s="6">
        <v>1104038.44</v>
      </c>
      <c r="G21" s="6"/>
      <c r="H21" s="17"/>
    </row>
    <row r="22" spans="2:14" x14ac:dyDescent="0.2">
      <c r="B22" s="13"/>
      <c r="C22" s="2"/>
      <c r="D22" s="58" t="s">
        <v>24</v>
      </c>
      <c r="E22" s="58"/>
      <c r="F22" s="55">
        <f>SUM(F21)</f>
        <v>1104038.44</v>
      </c>
      <c r="G22" s="6"/>
      <c r="H22" s="17"/>
      <c r="J22" s="46">
        <f>F22/F8</f>
        <v>1.0395793240144819</v>
      </c>
    </row>
    <row r="23" spans="2:14" x14ac:dyDescent="0.2">
      <c r="B23" s="15" t="s">
        <v>11</v>
      </c>
      <c r="C23" s="2"/>
      <c r="D23" s="2"/>
      <c r="E23" s="8"/>
      <c r="G23" s="6"/>
      <c r="H23" s="17"/>
    </row>
    <row r="24" spans="2:14" x14ac:dyDescent="0.2">
      <c r="B24" s="15"/>
      <c r="C24" s="2" t="s">
        <v>37</v>
      </c>
      <c r="D24" s="2"/>
      <c r="E24" s="8"/>
      <c r="F24" s="6">
        <v>10687.21</v>
      </c>
      <c r="G24" s="6"/>
      <c r="H24" s="17"/>
      <c r="K24" s="45"/>
    </row>
    <row r="25" spans="2:14" x14ac:dyDescent="0.2">
      <c r="B25" s="13"/>
      <c r="C25" s="2" t="s">
        <v>12</v>
      </c>
      <c r="D25" s="2"/>
      <c r="E25" s="8"/>
      <c r="F25" s="6">
        <v>6697.84</v>
      </c>
      <c r="G25" s="6"/>
      <c r="H25" s="17"/>
    </row>
    <row r="26" spans="2:14" x14ac:dyDescent="0.2">
      <c r="B26" s="13"/>
      <c r="C26" s="2" t="s">
        <v>14</v>
      </c>
      <c r="D26" s="2"/>
      <c r="E26" s="8"/>
      <c r="F26" s="6">
        <v>0</v>
      </c>
      <c r="G26" s="6"/>
      <c r="H26" s="17"/>
    </row>
    <row r="27" spans="2:14" x14ac:dyDescent="0.2">
      <c r="B27" s="13"/>
      <c r="C27" s="2"/>
      <c r="D27" s="58" t="s">
        <v>24</v>
      </c>
      <c r="E27" s="58"/>
      <c r="F27" s="55">
        <f>SUM(F24:F26)</f>
        <v>17385.05</v>
      </c>
      <c r="G27" s="6"/>
      <c r="H27" s="17"/>
      <c r="J27" s="46">
        <f>F27/F9</f>
        <v>0.20937435605677862</v>
      </c>
    </row>
    <row r="28" spans="2:14" x14ac:dyDescent="0.2">
      <c r="B28" s="13"/>
      <c r="C28" s="2"/>
      <c r="D28" s="2"/>
      <c r="E28" s="8"/>
      <c r="F28" s="6"/>
      <c r="G28" s="6"/>
      <c r="H28" s="17"/>
      <c r="K28" s="44"/>
    </row>
    <row r="29" spans="2:14" x14ac:dyDescent="0.2">
      <c r="B29" s="15" t="s">
        <v>13</v>
      </c>
      <c r="C29" s="7"/>
      <c r="D29" s="2"/>
      <c r="E29" s="8"/>
      <c r="G29" s="6"/>
      <c r="H29" s="17"/>
      <c r="K29" s="44"/>
    </row>
    <row r="30" spans="2:14" x14ac:dyDescent="0.2">
      <c r="B30" s="13"/>
      <c r="C30" s="2" t="s">
        <v>17</v>
      </c>
      <c r="D30" s="2"/>
      <c r="E30" s="8"/>
      <c r="F30" s="6">
        <v>21213.07</v>
      </c>
      <c r="G30" s="6"/>
      <c r="H30" s="17"/>
    </row>
    <row r="31" spans="2:14" x14ac:dyDescent="0.2">
      <c r="B31" s="13"/>
      <c r="C31" s="1" t="s">
        <v>18</v>
      </c>
      <c r="D31" s="2"/>
      <c r="E31" s="8"/>
      <c r="F31" s="6">
        <v>0</v>
      </c>
      <c r="G31" s="6"/>
      <c r="H31" s="17"/>
      <c r="N31" s="44"/>
    </row>
    <row r="32" spans="2:14" x14ac:dyDescent="0.2">
      <c r="B32" s="13"/>
      <c r="C32" s="2" t="s">
        <v>19</v>
      </c>
      <c r="D32" s="2"/>
      <c r="E32" s="8"/>
      <c r="F32" s="6">
        <v>3603.21</v>
      </c>
      <c r="G32" s="6"/>
      <c r="H32" s="17"/>
      <c r="N32" s="44"/>
    </row>
    <row r="33" spans="2:14" x14ac:dyDescent="0.2">
      <c r="B33" s="13"/>
      <c r="C33" s="2" t="s">
        <v>20</v>
      </c>
      <c r="D33" s="2"/>
      <c r="E33" s="8"/>
      <c r="F33" s="6">
        <v>294</v>
      </c>
      <c r="G33" s="6"/>
      <c r="H33" s="17"/>
    </row>
    <row r="34" spans="2:14" x14ac:dyDescent="0.2">
      <c r="B34" s="13"/>
      <c r="C34" s="2" t="s">
        <v>21</v>
      </c>
      <c r="D34" s="2"/>
      <c r="E34" s="8"/>
      <c r="F34" s="6">
        <v>2561.9</v>
      </c>
      <c r="G34" s="6"/>
      <c r="H34" s="17"/>
    </row>
    <row r="35" spans="2:14" x14ac:dyDescent="0.2">
      <c r="B35" s="13"/>
      <c r="C35" s="2" t="s">
        <v>1</v>
      </c>
      <c r="D35" s="2"/>
      <c r="E35" s="8"/>
      <c r="F35" s="6">
        <v>0</v>
      </c>
      <c r="G35" s="6"/>
      <c r="H35" s="17"/>
    </row>
    <row r="36" spans="2:14" x14ac:dyDescent="0.2">
      <c r="B36" s="13"/>
      <c r="C36" s="2" t="s">
        <v>22</v>
      </c>
      <c r="D36" s="2"/>
      <c r="E36" s="8"/>
      <c r="F36" s="6">
        <v>5530.36</v>
      </c>
      <c r="G36" s="6"/>
      <c r="H36" s="17"/>
    </row>
    <row r="37" spans="2:14" x14ac:dyDescent="0.2">
      <c r="B37" s="13"/>
      <c r="C37" s="2" t="s">
        <v>36</v>
      </c>
      <c r="D37" s="2"/>
      <c r="E37" s="8"/>
      <c r="F37" s="6">
        <v>0</v>
      </c>
      <c r="G37" s="6"/>
      <c r="H37" s="17"/>
    </row>
    <row r="38" spans="2:14" x14ac:dyDescent="0.2">
      <c r="B38" s="13"/>
      <c r="C38" s="2" t="s">
        <v>23</v>
      </c>
      <c r="D38" s="2"/>
      <c r="E38" s="8"/>
      <c r="F38" s="6">
        <v>28456.05</v>
      </c>
      <c r="G38" s="6"/>
      <c r="H38" s="17"/>
    </row>
    <row r="39" spans="2:14" x14ac:dyDescent="0.2">
      <c r="B39" s="13"/>
      <c r="C39" s="7"/>
      <c r="D39" s="58" t="s">
        <v>24</v>
      </c>
      <c r="E39" s="58"/>
      <c r="F39" s="55">
        <f>SUM(F30:F38)</f>
        <v>61658.59</v>
      </c>
      <c r="G39" s="6"/>
      <c r="H39" s="17"/>
      <c r="J39" s="46">
        <f>F39/F10</f>
        <v>0.28845179339156141</v>
      </c>
    </row>
    <row r="40" spans="2:14" x14ac:dyDescent="0.2">
      <c r="B40" s="13"/>
      <c r="C40" s="7"/>
      <c r="D40" s="2"/>
      <c r="E40" s="8"/>
      <c r="F40" s="6"/>
      <c r="G40" s="6"/>
      <c r="H40" s="17"/>
    </row>
    <row r="41" spans="2:14" x14ac:dyDescent="0.2">
      <c r="B41" s="13"/>
      <c r="C41" s="22" t="s">
        <v>4</v>
      </c>
      <c r="D41" s="22"/>
      <c r="E41" s="23"/>
      <c r="F41" s="24"/>
      <c r="G41" s="24"/>
      <c r="H41" s="25">
        <f>F21+F27+F39</f>
        <v>1183082.08</v>
      </c>
      <c r="J41" s="46">
        <f>H41/H16</f>
        <v>0.87068453495494424</v>
      </c>
    </row>
    <row r="42" spans="2:14" ht="2.25" customHeight="1" x14ac:dyDescent="0.2">
      <c r="B42" s="13"/>
      <c r="C42" s="2"/>
      <c r="D42" s="2"/>
      <c r="E42" s="8"/>
      <c r="F42" s="9"/>
      <c r="G42" s="9"/>
      <c r="H42" s="18"/>
    </row>
    <row r="43" spans="2:14" x14ac:dyDescent="0.2">
      <c r="B43" s="15"/>
      <c r="C43" s="22" t="s">
        <v>26</v>
      </c>
      <c r="D43" s="22"/>
      <c r="E43" s="23"/>
      <c r="F43" s="24"/>
      <c r="G43" s="24"/>
      <c r="H43" s="25">
        <f>H16-H41</f>
        <v>175713.25</v>
      </c>
      <c r="J43" s="46">
        <f>H43/H16</f>
        <v>0.12931546504505576</v>
      </c>
      <c r="N43" s="44"/>
    </row>
    <row r="44" spans="2:14" ht="1.5" customHeight="1" x14ac:dyDescent="0.2">
      <c r="B44" s="15"/>
      <c r="C44" s="7"/>
      <c r="D44" s="2"/>
      <c r="E44" s="8"/>
      <c r="F44" s="9"/>
      <c r="G44" s="9"/>
      <c r="H44" s="18"/>
    </row>
    <row r="45" spans="2:14" ht="27" customHeight="1" x14ac:dyDescent="0.2">
      <c r="B45" s="15" t="s">
        <v>16</v>
      </c>
      <c r="C45" s="7"/>
      <c r="D45" s="2"/>
      <c r="E45" s="8"/>
      <c r="F45" s="9"/>
      <c r="G45" s="9"/>
      <c r="H45" s="18"/>
    </row>
    <row r="46" spans="2:14" x14ac:dyDescent="0.2">
      <c r="B46" s="15"/>
      <c r="C46" s="2" t="s">
        <v>15</v>
      </c>
      <c r="D46" s="2"/>
      <c r="E46" s="8"/>
      <c r="F46" s="6">
        <v>50000</v>
      </c>
      <c r="G46" s="6"/>
      <c r="H46" s="17"/>
    </row>
    <row r="47" spans="2:14" x14ac:dyDescent="0.2">
      <c r="B47" s="15"/>
      <c r="C47" s="2" t="s">
        <v>40</v>
      </c>
      <c r="D47" s="2"/>
      <c r="E47" s="8"/>
      <c r="F47" s="6">
        <v>25000</v>
      </c>
      <c r="G47" s="6"/>
      <c r="H47" s="17"/>
    </row>
    <row r="48" spans="2:14" x14ac:dyDescent="0.2">
      <c r="B48" s="15"/>
      <c r="C48" s="22" t="s">
        <v>2</v>
      </c>
      <c r="D48" s="22"/>
      <c r="E48" s="23"/>
      <c r="F48" s="24"/>
      <c r="G48" s="24"/>
      <c r="H48" s="25">
        <f>SUM(F46:F47)</f>
        <v>75000</v>
      </c>
    </row>
    <row r="49" spans="2:12" ht="2.25" customHeight="1" x14ac:dyDescent="0.2">
      <c r="B49" s="15"/>
      <c r="C49" s="7"/>
      <c r="D49" s="2"/>
      <c r="E49" s="8"/>
      <c r="F49" s="9"/>
      <c r="G49" s="9"/>
      <c r="H49" s="18"/>
    </row>
    <row r="50" spans="2:12" ht="35" customHeight="1" x14ac:dyDescent="0.2">
      <c r="B50" s="40" t="s">
        <v>5</v>
      </c>
      <c r="C50" s="41"/>
      <c r="D50" s="41"/>
      <c r="E50" s="41"/>
      <c r="F50" s="42"/>
      <c r="G50" s="42"/>
      <c r="H50" s="43">
        <f>H43-H48</f>
        <v>100713.25</v>
      </c>
      <c r="J50" s="46">
        <f>H50/H16</f>
        <v>7.4119514378960957E-2</v>
      </c>
      <c r="L50" s="44"/>
    </row>
    <row r="51" spans="2:12" ht="3.75" customHeight="1" thickBot="1" x14ac:dyDescent="0.25">
      <c r="B51" s="29"/>
      <c r="C51" s="30"/>
      <c r="D51" s="30"/>
      <c r="E51" s="31"/>
      <c r="F51" s="31"/>
      <c r="G51" s="31"/>
      <c r="H51" s="32"/>
    </row>
    <row r="52" spans="2:12" ht="17" thickTop="1" x14ac:dyDescent="0.2">
      <c r="C52" s="1" t="s">
        <v>0</v>
      </c>
    </row>
  </sheetData>
  <mergeCells count="8">
    <mergeCell ref="D22:E22"/>
    <mergeCell ref="D27:E27"/>
    <mergeCell ref="D39:E39"/>
    <mergeCell ref="B1:H1"/>
    <mergeCell ref="B3:H3"/>
    <mergeCell ref="B4:D4"/>
    <mergeCell ref="E4:H4"/>
    <mergeCell ref="B18:H18"/>
  </mergeCells>
  <pageMargins left="0.7" right="0.7" top="0.75" bottom="0.75" header="0.3" footer="0.3"/>
  <pageSetup scale="74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7E765-B8C3-DF45-BE67-F2EEE509345A}">
  <dimension ref="B1:N52"/>
  <sheetViews>
    <sheetView topLeftCell="A10" zoomScale="117" zoomScaleNormal="117" workbookViewId="0">
      <selection activeCell="F46" sqref="F46:F47"/>
    </sheetView>
  </sheetViews>
  <sheetFormatPr baseColWidth="10" defaultColWidth="9.1640625" defaultRowHeight="16" x14ac:dyDescent="0.2"/>
  <cols>
    <col min="1" max="1" width="4.33203125" style="1" customWidth="1"/>
    <col min="2" max="2" width="5.1640625" style="1" customWidth="1"/>
    <col min="3" max="3" width="7.5" style="1" customWidth="1"/>
    <col min="4" max="4" width="40.6640625" style="1" customWidth="1"/>
    <col min="5" max="5" width="6" style="1" customWidth="1"/>
    <col min="6" max="6" width="15.83203125" style="1" customWidth="1"/>
    <col min="7" max="7" width="6.5" style="1" customWidth="1"/>
    <col min="8" max="8" width="18.1640625" style="1" customWidth="1"/>
    <col min="9" max="9" width="2.1640625" style="1" customWidth="1"/>
    <col min="10" max="10" width="8.5" style="1" customWidth="1"/>
    <col min="11" max="11" width="11.5" style="1" bestFit="1" customWidth="1"/>
    <col min="12" max="12" width="11.1640625" style="1" bestFit="1" customWidth="1"/>
    <col min="13" max="13" width="9.1640625" style="1"/>
    <col min="14" max="14" width="11.6640625" style="1" bestFit="1" customWidth="1"/>
    <col min="15" max="16384" width="9.1640625" style="1"/>
  </cols>
  <sheetData>
    <row r="1" spans="2:10" ht="45" customHeight="1" x14ac:dyDescent="0.2">
      <c r="B1" s="59" t="s">
        <v>7</v>
      </c>
      <c r="C1" s="59"/>
      <c r="D1" s="59"/>
      <c r="E1" s="59"/>
      <c r="F1" s="59"/>
      <c r="G1" s="59"/>
      <c r="H1" s="59"/>
    </row>
    <row r="2" spans="2:10" s="33" customFormat="1" ht="4.5" customHeight="1" thickBot="1" x14ac:dyDescent="0.25">
      <c r="B2" s="11"/>
      <c r="C2" s="11"/>
      <c r="D2" s="11"/>
      <c r="E2" s="11"/>
      <c r="F2" s="11"/>
      <c r="G2" s="11"/>
      <c r="H2" s="11"/>
    </row>
    <row r="3" spans="2:10" s="10" customFormat="1" ht="15" customHeight="1" thickTop="1" x14ac:dyDescent="0.2">
      <c r="B3" s="60" t="s">
        <v>8</v>
      </c>
      <c r="C3" s="61"/>
      <c r="D3" s="61"/>
      <c r="E3" s="61"/>
      <c r="F3" s="61"/>
      <c r="G3" s="61"/>
      <c r="H3" s="62"/>
    </row>
    <row r="4" spans="2:10" s="10" customFormat="1" ht="15" customHeight="1" x14ac:dyDescent="0.2">
      <c r="B4" s="63" t="s">
        <v>6</v>
      </c>
      <c r="C4" s="64"/>
      <c r="D4" s="64"/>
      <c r="E4" s="65" t="s">
        <v>41</v>
      </c>
      <c r="F4" s="65"/>
      <c r="G4" s="65"/>
      <c r="H4" s="66"/>
    </row>
    <row r="5" spans="2:10" s="34" customFormat="1" ht="3.75" customHeight="1" thickBot="1" x14ac:dyDescent="0.25">
      <c r="B5" s="35"/>
      <c r="C5" s="36"/>
      <c r="D5" s="37"/>
      <c r="E5" s="38"/>
      <c r="F5" s="38"/>
      <c r="G5" s="38"/>
      <c r="H5" s="39"/>
    </row>
    <row r="6" spans="2:10" ht="2.25" customHeight="1" thickTop="1" x14ac:dyDescent="0.2">
      <c r="B6" s="13"/>
      <c r="C6" s="2"/>
      <c r="D6" s="2"/>
      <c r="E6" s="12" t="s">
        <v>0</v>
      </c>
      <c r="F6" s="2" t="s">
        <v>0</v>
      </c>
      <c r="G6" s="2"/>
      <c r="H6" s="14"/>
      <c r="I6" s="1" t="s">
        <v>0</v>
      </c>
    </row>
    <row r="7" spans="2:10" ht="13.5" customHeight="1" x14ac:dyDescent="0.2">
      <c r="B7" s="15" t="s">
        <v>3</v>
      </c>
      <c r="C7" s="2"/>
      <c r="D7" s="3"/>
      <c r="E7" s="4"/>
      <c r="F7" s="3"/>
      <c r="G7" s="3"/>
      <c r="H7" s="16"/>
    </row>
    <row r="8" spans="2:10" x14ac:dyDescent="0.2">
      <c r="B8" s="13"/>
      <c r="C8" s="2" t="s">
        <v>9</v>
      </c>
      <c r="D8" s="2"/>
      <c r="E8" s="5"/>
      <c r="F8" s="6">
        <v>1034969</v>
      </c>
      <c r="G8" s="6"/>
      <c r="H8" s="16"/>
      <c r="J8" s="46">
        <f>F8/H12</f>
        <v>0.79543288873502715</v>
      </c>
    </row>
    <row r="9" spans="2:10" x14ac:dyDescent="0.2">
      <c r="B9" s="13"/>
      <c r="C9" s="2" t="s">
        <v>11</v>
      </c>
      <c r="D9" s="2"/>
      <c r="E9" s="5"/>
      <c r="F9" s="6">
        <v>80191.31</v>
      </c>
      <c r="G9" s="6"/>
      <c r="H9" s="16"/>
      <c r="J9" s="46">
        <f>F9/H12</f>
        <v>6.1631609608351616E-2</v>
      </c>
    </row>
    <row r="10" spans="2:10" x14ac:dyDescent="0.2">
      <c r="B10" s="13"/>
      <c r="C10" s="2" t="s">
        <v>13</v>
      </c>
      <c r="D10" s="2"/>
      <c r="E10" s="5"/>
      <c r="F10" s="6">
        <v>185979</v>
      </c>
      <c r="G10" s="6"/>
      <c r="H10" s="16"/>
      <c r="J10" s="46">
        <f>F10/H12</f>
        <v>0.14293550165662122</v>
      </c>
    </row>
    <row r="11" spans="2:10" x14ac:dyDescent="0.2">
      <c r="B11" s="13"/>
      <c r="C11" s="2"/>
      <c r="D11" s="2"/>
      <c r="E11" s="5"/>
      <c r="F11" s="6"/>
      <c r="G11" s="6"/>
      <c r="H11" s="16"/>
    </row>
    <row r="12" spans="2:10" x14ac:dyDescent="0.2">
      <c r="B12" s="13"/>
      <c r="C12" s="22" t="s">
        <v>24</v>
      </c>
      <c r="D12" s="26"/>
      <c r="E12" s="27"/>
      <c r="F12" s="28"/>
      <c r="G12" s="28"/>
      <c r="H12" s="25">
        <f>SUM(F8:F10)</f>
        <v>1301139.31</v>
      </c>
    </row>
    <row r="13" spans="2:10" ht="2.25" customHeight="1" x14ac:dyDescent="0.2">
      <c r="B13" s="13"/>
      <c r="C13" s="2" t="s">
        <v>0</v>
      </c>
      <c r="D13" s="2"/>
      <c r="E13" s="8"/>
      <c r="F13" s="6"/>
      <c r="G13" s="6"/>
      <c r="H13" s="20"/>
    </row>
    <row r="14" spans="2:10" x14ac:dyDescent="0.2">
      <c r="B14" s="15"/>
      <c r="C14" s="2"/>
      <c r="D14" s="2"/>
      <c r="E14" s="8"/>
      <c r="F14" s="6"/>
      <c r="G14" s="6"/>
      <c r="H14" s="20" t="s">
        <v>0</v>
      </c>
    </row>
    <row r="15" spans="2:10" ht="2.25" customHeight="1" x14ac:dyDescent="0.2">
      <c r="B15" s="13"/>
      <c r="C15" s="2" t="s">
        <v>0</v>
      </c>
      <c r="D15" s="2"/>
      <c r="E15" s="8"/>
      <c r="F15" s="9"/>
      <c r="G15" s="9"/>
      <c r="H15" s="21"/>
    </row>
    <row r="16" spans="2:10" x14ac:dyDescent="0.2">
      <c r="B16" s="13"/>
      <c r="C16" s="22" t="s">
        <v>38</v>
      </c>
      <c r="D16" s="26"/>
      <c r="E16" s="27"/>
      <c r="F16" s="19"/>
      <c r="G16" s="19"/>
      <c r="H16" s="25">
        <f>H12</f>
        <v>1301139.31</v>
      </c>
    </row>
    <row r="17" spans="2:14" ht="5.25" customHeight="1" x14ac:dyDescent="0.2">
      <c r="B17" s="13"/>
      <c r="C17" s="2" t="s">
        <v>0</v>
      </c>
      <c r="D17" s="2"/>
      <c r="E17" s="8"/>
      <c r="F17" s="9"/>
      <c r="G17" s="9"/>
      <c r="H17" s="21"/>
    </row>
    <row r="18" spans="2:14" ht="15" customHeight="1" x14ac:dyDescent="0.2">
      <c r="B18" s="67" t="s">
        <v>25</v>
      </c>
      <c r="C18" s="68"/>
      <c r="D18" s="68"/>
      <c r="E18" s="68"/>
      <c r="F18" s="68"/>
      <c r="G18" s="68"/>
      <c r="H18" s="69"/>
    </row>
    <row r="19" spans="2:14" x14ac:dyDescent="0.2">
      <c r="B19" s="13"/>
      <c r="C19" s="2"/>
      <c r="D19" s="2"/>
      <c r="E19" s="2"/>
      <c r="F19" s="2"/>
      <c r="G19" s="2"/>
      <c r="H19" s="17"/>
    </row>
    <row r="20" spans="2:14" ht="14.25" customHeight="1" x14ac:dyDescent="0.2">
      <c r="B20" s="15" t="s">
        <v>9</v>
      </c>
      <c r="C20" s="2"/>
      <c r="D20" s="2"/>
      <c r="E20" s="8"/>
      <c r="G20" s="9"/>
      <c r="H20" s="17"/>
    </row>
    <row r="21" spans="2:14" x14ac:dyDescent="0.2">
      <c r="B21" s="13"/>
      <c r="C21" s="2" t="s">
        <v>10</v>
      </c>
      <c r="D21" s="2"/>
      <c r="E21" s="2"/>
      <c r="F21" s="6">
        <v>1395429.28</v>
      </c>
      <c r="G21" s="6"/>
      <c r="H21" s="17"/>
    </row>
    <row r="22" spans="2:14" x14ac:dyDescent="0.2">
      <c r="B22" s="13"/>
      <c r="C22" s="2"/>
      <c r="D22" s="58" t="s">
        <v>24</v>
      </c>
      <c r="E22" s="58"/>
      <c r="F22" s="55">
        <f>SUM(F21)</f>
        <v>1395429.28</v>
      </c>
      <c r="G22" s="6"/>
      <c r="H22" s="17"/>
      <c r="J22" s="46">
        <f>F22/F8</f>
        <v>1.3482812335441932</v>
      </c>
    </row>
    <row r="23" spans="2:14" x14ac:dyDescent="0.2">
      <c r="B23" s="15" t="s">
        <v>11</v>
      </c>
      <c r="C23" s="2"/>
      <c r="D23" s="2"/>
      <c r="E23" s="8"/>
      <c r="G23" s="6"/>
      <c r="H23" s="17"/>
    </row>
    <row r="24" spans="2:14" x14ac:dyDescent="0.2">
      <c r="B24" s="15"/>
      <c r="C24" s="2" t="s">
        <v>37</v>
      </c>
      <c r="D24" s="2"/>
      <c r="E24" s="8"/>
      <c r="F24" s="6">
        <v>22352.83</v>
      </c>
      <c r="G24" s="6"/>
      <c r="H24" s="17"/>
      <c r="K24" s="45"/>
    </row>
    <row r="25" spans="2:14" x14ac:dyDescent="0.2">
      <c r="B25" s="13"/>
      <c r="C25" s="2" t="s">
        <v>12</v>
      </c>
      <c r="D25" s="2"/>
      <c r="E25" s="8"/>
      <c r="F25" s="6">
        <v>16021.38</v>
      </c>
      <c r="G25" s="6"/>
      <c r="H25" s="17"/>
    </row>
    <row r="26" spans="2:14" x14ac:dyDescent="0.2">
      <c r="B26" s="13"/>
      <c r="C26" s="2" t="s">
        <v>14</v>
      </c>
      <c r="D26" s="2"/>
      <c r="E26" s="8"/>
      <c r="F26" s="6">
        <v>1159.07</v>
      </c>
      <c r="G26" s="6"/>
      <c r="H26" s="17"/>
    </row>
    <row r="27" spans="2:14" x14ac:dyDescent="0.2">
      <c r="B27" s="13"/>
      <c r="C27" s="2"/>
      <c r="D27" s="58" t="s">
        <v>24</v>
      </c>
      <c r="E27" s="58"/>
      <c r="F27" s="55">
        <f>SUM(F24:F26)</f>
        <v>39533.279999999999</v>
      </c>
      <c r="G27" s="6"/>
      <c r="H27" s="17"/>
      <c r="J27" s="46">
        <f>F27/F9</f>
        <v>0.49298708301435656</v>
      </c>
    </row>
    <row r="28" spans="2:14" x14ac:dyDescent="0.2">
      <c r="B28" s="13"/>
      <c r="C28" s="2"/>
      <c r="D28" s="2"/>
      <c r="E28" s="8"/>
      <c r="F28" s="6"/>
      <c r="G28" s="6"/>
      <c r="H28" s="17"/>
      <c r="K28" s="44"/>
    </row>
    <row r="29" spans="2:14" x14ac:dyDescent="0.2">
      <c r="B29" s="15" t="s">
        <v>13</v>
      </c>
      <c r="C29" s="7"/>
      <c r="D29" s="2"/>
      <c r="E29" s="8"/>
      <c r="G29" s="6"/>
      <c r="H29" s="17"/>
      <c r="K29" s="44"/>
    </row>
    <row r="30" spans="2:14" x14ac:dyDescent="0.2">
      <c r="B30" s="13"/>
      <c r="C30" s="2" t="s">
        <v>17</v>
      </c>
      <c r="D30" s="2"/>
      <c r="E30" s="8"/>
      <c r="F30" s="6">
        <f>24709.7+3853.07</f>
        <v>28562.77</v>
      </c>
      <c r="G30" s="6"/>
      <c r="H30" s="17"/>
    </row>
    <row r="31" spans="2:14" x14ac:dyDescent="0.2">
      <c r="B31" s="13"/>
      <c r="C31" s="1" t="s">
        <v>18</v>
      </c>
      <c r="D31" s="2"/>
      <c r="E31" s="8"/>
      <c r="F31" s="6">
        <v>0</v>
      </c>
      <c r="G31" s="6"/>
      <c r="H31" s="17"/>
      <c r="N31" s="44"/>
    </row>
    <row r="32" spans="2:14" x14ac:dyDescent="0.2">
      <c r="B32" s="13"/>
      <c r="C32" s="2" t="s">
        <v>19</v>
      </c>
      <c r="D32" s="2"/>
      <c r="E32" s="8"/>
      <c r="F32" s="6">
        <v>0</v>
      </c>
      <c r="G32" s="6"/>
      <c r="H32" s="17"/>
      <c r="N32" s="44"/>
    </row>
    <row r="33" spans="2:14" x14ac:dyDescent="0.2">
      <c r="B33" s="13"/>
      <c r="C33" s="2" t="s">
        <v>20</v>
      </c>
      <c r="D33" s="2"/>
      <c r="E33" s="8"/>
      <c r="F33" s="6">
        <v>36302</v>
      </c>
      <c r="G33" s="6"/>
      <c r="H33" s="17"/>
    </row>
    <row r="34" spans="2:14" x14ac:dyDescent="0.2">
      <c r="B34" s="13"/>
      <c r="C34" s="2" t="s">
        <v>21</v>
      </c>
      <c r="D34" s="2"/>
      <c r="E34" s="8"/>
      <c r="F34" s="6">
        <v>11592.12</v>
      </c>
      <c r="G34" s="6"/>
      <c r="H34" s="17"/>
    </row>
    <row r="35" spans="2:14" x14ac:dyDescent="0.2">
      <c r="B35" s="13"/>
      <c r="C35" s="2" t="s">
        <v>1</v>
      </c>
      <c r="D35" s="2"/>
      <c r="E35" s="8"/>
      <c r="F35" s="6">
        <v>6056.89</v>
      </c>
      <c r="G35" s="6"/>
      <c r="H35" s="17"/>
    </row>
    <row r="36" spans="2:14" x14ac:dyDescent="0.2">
      <c r="B36" s="13"/>
      <c r="C36" s="2" t="s">
        <v>22</v>
      </c>
      <c r="D36" s="2"/>
      <c r="E36" s="8"/>
      <c r="F36" s="6">
        <v>11184.92</v>
      </c>
      <c r="G36" s="6"/>
      <c r="H36" s="17"/>
    </row>
    <row r="37" spans="2:14" x14ac:dyDescent="0.2">
      <c r="B37" s="13"/>
      <c r="C37" s="2" t="s">
        <v>36</v>
      </c>
      <c r="D37" s="2"/>
      <c r="E37" s="8"/>
      <c r="F37" s="6">
        <v>8107.13</v>
      </c>
      <c r="G37" s="6"/>
      <c r="H37" s="17"/>
    </row>
    <row r="38" spans="2:14" x14ac:dyDescent="0.2">
      <c r="B38" s="13"/>
      <c r="C38" s="2" t="s">
        <v>23</v>
      </c>
      <c r="D38" s="2"/>
      <c r="E38" s="8"/>
      <c r="F38" s="6">
        <v>54144.11</v>
      </c>
      <c r="G38" s="6"/>
      <c r="H38" s="17"/>
    </row>
    <row r="39" spans="2:14" x14ac:dyDescent="0.2">
      <c r="B39" s="13"/>
      <c r="C39" s="7"/>
      <c r="D39" s="58" t="s">
        <v>24</v>
      </c>
      <c r="E39" s="58"/>
      <c r="F39" s="55">
        <f>SUM(F30:F38)</f>
        <v>155949.94</v>
      </c>
      <c r="G39" s="6"/>
      <c r="H39" s="17"/>
      <c r="J39" s="46">
        <f>F39/F10</f>
        <v>0.83853521096467887</v>
      </c>
    </row>
    <row r="40" spans="2:14" x14ac:dyDescent="0.2">
      <c r="B40" s="13"/>
      <c r="C40" s="7"/>
      <c r="D40" s="2"/>
      <c r="E40" s="8"/>
      <c r="F40" s="6"/>
      <c r="G40" s="6"/>
      <c r="H40" s="17"/>
    </row>
    <row r="41" spans="2:14" x14ac:dyDescent="0.2">
      <c r="B41" s="13"/>
      <c r="C41" s="22" t="s">
        <v>4</v>
      </c>
      <c r="D41" s="22"/>
      <c r="E41" s="23"/>
      <c r="F41" s="24"/>
      <c r="G41" s="24"/>
      <c r="H41" s="25">
        <f>F21+F27+F39</f>
        <v>1590912.5</v>
      </c>
      <c r="J41" s="46">
        <f>H41/H16</f>
        <v>1.2227072749035612</v>
      </c>
    </row>
    <row r="42" spans="2:14" ht="2.25" customHeight="1" x14ac:dyDescent="0.2">
      <c r="B42" s="13"/>
      <c r="C42" s="2"/>
      <c r="D42" s="2"/>
      <c r="E42" s="8"/>
      <c r="F42" s="9"/>
      <c r="G42" s="9"/>
      <c r="H42" s="18"/>
    </row>
    <row r="43" spans="2:14" x14ac:dyDescent="0.2">
      <c r="B43" s="15"/>
      <c r="C43" s="22" t="s">
        <v>26</v>
      </c>
      <c r="D43" s="22"/>
      <c r="E43" s="23"/>
      <c r="F43" s="24"/>
      <c r="G43" s="24"/>
      <c r="H43" s="25">
        <f>H16-H41</f>
        <v>-289773.18999999994</v>
      </c>
      <c r="J43" s="46">
        <f>H43/H16</f>
        <v>-0.22270727490356121</v>
      </c>
      <c r="N43" s="44"/>
    </row>
    <row r="44" spans="2:14" ht="1.5" customHeight="1" x14ac:dyDescent="0.2">
      <c r="B44" s="15"/>
      <c r="C44" s="7"/>
      <c r="D44" s="2"/>
      <c r="E44" s="8"/>
      <c r="F44" s="9"/>
      <c r="G44" s="9"/>
      <c r="H44" s="18"/>
    </row>
    <row r="45" spans="2:14" ht="27" customHeight="1" x14ac:dyDescent="0.2">
      <c r="B45" s="15" t="s">
        <v>16</v>
      </c>
      <c r="C45" s="7"/>
      <c r="D45" s="2"/>
      <c r="E45" s="8"/>
      <c r="F45" s="9"/>
      <c r="G45" s="9"/>
      <c r="H45" s="18"/>
    </row>
    <row r="46" spans="2:14" x14ac:dyDescent="0.2">
      <c r="B46" s="15"/>
      <c r="C46" s="2" t="s">
        <v>15</v>
      </c>
      <c r="D46" s="2"/>
      <c r="E46" s="8"/>
      <c r="F46" s="6">
        <v>50000</v>
      </c>
      <c r="G46" s="6"/>
      <c r="H46" s="17"/>
    </row>
    <row r="47" spans="2:14" x14ac:dyDescent="0.2">
      <c r="B47" s="15"/>
      <c r="C47" s="2" t="s">
        <v>40</v>
      </c>
      <c r="D47" s="2"/>
      <c r="E47" s="8"/>
      <c r="F47" s="6">
        <v>25000</v>
      </c>
      <c r="G47" s="6"/>
      <c r="H47" s="17"/>
    </row>
    <row r="48" spans="2:14" x14ac:dyDescent="0.2">
      <c r="B48" s="15"/>
      <c r="C48" s="22" t="s">
        <v>2</v>
      </c>
      <c r="D48" s="22"/>
      <c r="E48" s="23"/>
      <c r="F48" s="24"/>
      <c r="G48" s="24"/>
      <c r="H48" s="25">
        <f>SUM(F46:F47)</f>
        <v>75000</v>
      </c>
    </row>
    <row r="49" spans="2:12" ht="2.25" customHeight="1" x14ac:dyDescent="0.2">
      <c r="B49" s="15"/>
      <c r="C49" s="7"/>
      <c r="D49" s="2"/>
      <c r="E49" s="8"/>
      <c r="F49" s="9"/>
      <c r="G49" s="9"/>
      <c r="H49" s="18"/>
    </row>
    <row r="50" spans="2:12" ht="35" customHeight="1" x14ac:dyDescent="0.2">
      <c r="B50" s="40" t="s">
        <v>5</v>
      </c>
      <c r="C50" s="41"/>
      <c r="D50" s="41"/>
      <c r="E50" s="41"/>
      <c r="F50" s="42"/>
      <c r="G50" s="42"/>
      <c r="H50" s="43">
        <f>H43-H48</f>
        <v>-364773.18999999994</v>
      </c>
      <c r="J50" s="46">
        <f>H50/H16</f>
        <v>-0.28034906577374863</v>
      </c>
      <c r="L50" s="44"/>
    </row>
    <row r="51" spans="2:12" ht="3.75" customHeight="1" thickBot="1" x14ac:dyDescent="0.25">
      <c r="B51" s="29"/>
      <c r="C51" s="30"/>
      <c r="D51" s="30"/>
      <c r="E51" s="31"/>
      <c r="F51" s="31"/>
      <c r="G51" s="31"/>
      <c r="H51" s="32"/>
    </row>
    <row r="52" spans="2:12" ht="17" thickTop="1" x14ac:dyDescent="0.2">
      <c r="C52" s="1" t="s">
        <v>0</v>
      </c>
    </row>
  </sheetData>
  <mergeCells count="8">
    <mergeCell ref="D22:E22"/>
    <mergeCell ref="D27:E27"/>
    <mergeCell ref="D39:E39"/>
    <mergeCell ref="B1:H1"/>
    <mergeCell ref="B3:H3"/>
    <mergeCell ref="B4:D4"/>
    <mergeCell ref="E4:H4"/>
    <mergeCell ref="B18:H18"/>
  </mergeCells>
  <pageMargins left="0.7" right="0.7" top="0.75" bottom="0.75" header="0.3" footer="0.3"/>
  <pageSetup scale="74" orientation="portrait" horizontalDpi="0" verticalDpi="0"/>
  <ignoredErrors>
    <ignoredError sqref="F27 F2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CB0EF-05C3-B74B-89FA-E50A95B80633}">
  <sheetPr>
    <pageSetUpPr fitToPage="1"/>
  </sheetPr>
  <dimension ref="B1:N52"/>
  <sheetViews>
    <sheetView zoomScaleNormal="100" workbookViewId="0">
      <selection activeCell="M23" sqref="M23"/>
    </sheetView>
  </sheetViews>
  <sheetFormatPr baseColWidth="10" defaultColWidth="9.1640625" defaultRowHeight="16" x14ac:dyDescent="0.2"/>
  <cols>
    <col min="1" max="1" width="4.33203125" style="1" customWidth="1"/>
    <col min="2" max="2" width="5.1640625" style="1" customWidth="1"/>
    <col min="3" max="3" width="7.5" style="1" customWidth="1"/>
    <col min="4" max="4" width="40.6640625" style="1" customWidth="1"/>
    <col min="5" max="5" width="6" style="1" customWidth="1"/>
    <col min="6" max="6" width="15.83203125" style="1" customWidth="1"/>
    <col min="7" max="7" width="6.5" style="1" customWidth="1"/>
    <col min="8" max="8" width="18.1640625" style="1" customWidth="1"/>
    <col min="9" max="9" width="2.1640625" style="1" customWidth="1"/>
    <col min="10" max="10" width="8.5" style="1" customWidth="1"/>
    <col min="11" max="11" width="11.5" style="1" bestFit="1" customWidth="1"/>
    <col min="12" max="12" width="11.1640625" style="1" bestFit="1" customWidth="1"/>
    <col min="13" max="13" width="9.1640625" style="1"/>
    <col min="14" max="14" width="11.6640625" style="1" bestFit="1" customWidth="1"/>
    <col min="15" max="16384" width="9.1640625" style="1"/>
  </cols>
  <sheetData>
    <row r="1" spans="2:10" ht="45" customHeight="1" x14ac:dyDescent="0.2">
      <c r="B1" s="59" t="s">
        <v>7</v>
      </c>
      <c r="C1" s="59"/>
      <c r="D1" s="59"/>
      <c r="E1" s="59"/>
      <c r="F1" s="59"/>
      <c r="G1" s="59"/>
      <c r="H1" s="59"/>
    </row>
    <row r="2" spans="2:10" s="33" customFormat="1" ht="4.5" customHeight="1" thickBot="1" x14ac:dyDescent="0.25">
      <c r="B2" s="11"/>
      <c r="C2" s="11"/>
      <c r="D2" s="11"/>
      <c r="E2" s="11"/>
      <c r="F2" s="11"/>
      <c r="G2" s="11"/>
      <c r="H2" s="11"/>
    </row>
    <row r="3" spans="2:10" s="10" customFormat="1" ht="15" customHeight="1" thickTop="1" x14ac:dyDescent="0.2">
      <c r="B3" s="60" t="s">
        <v>8</v>
      </c>
      <c r="C3" s="61"/>
      <c r="D3" s="61"/>
      <c r="E3" s="61"/>
      <c r="F3" s="61"/>
      <c r="G3" s="61"/>
      <c r="H3" s="62"/>
    </row>
    <row r="4" spans="2:10" s="10" customFormat="1" ht="15" customHeight="1" x14ac:dyDescent="0.2">
      <c r="B4" s="63" t="s">
        <v>6</v>
      </c>
      <c r="C4" s="64"/>
      <c r="D4" s="64"/>
      <c r="E4" s="65" t="s">
        <v>43</v>
      </c>
      <c r="F4" s="65"/>
      <c r="G4" s="65"/>
      <c r="H4" s="66"/>
    </row>
    <row r="5" spans="2:10" s="34" customFormat="1" ht="3.75" customHeight="1" thickBot="1" x14ac:dyDescent="0.25">
      <c r="B5" s="35"/>
      <c r="C5" s="36"/>
      <c r="D5" s="37"/>
      <c r="E5" s="38"/>
      <c r="F5" s="38"/>
      <c r="G5" s="38"/>
      <c r="H5" s="39"/>
    </row>
    <row r="6" spans="2:10" ht="2.25" customHeight="1" thickTop="1" x14ac:dyDescent="0.2">
      <c r="B6" s="13"/>
      <c r="C6" s="2"/>
      <c r="D6" s="2"/>
      <c r="E6" s="12" t="s">
        <v>0</v>
      </c>
      <c r="F6" s="2" t="s">
        <v>0</v>
      </c>
      <c r="G6" s="2"/>
      <c r="H6" s="14"/>
      <c r="I6" s="1" t="s">
        <v>0</v>
      </c>
    </row>
    <row r="7" spans="2:10" ht="13.5" customHeight="1" x14ac:dyDescent="0.2">
      <c r="B7" s="15" t="s">
        <v>3</v>
      </c>
      <c r="C7" s="2"/>
      <c r="D7" s="3"/>
      <c r="E7" s="4"/>
      <c r="F7" s="3"/>
      <c r="G7" s="3"/>
      <c r="H7" s="16"/>
    </row>
    <row r="8" spans="2:10" x14ac:dyDescent="0.2">
      <c r="B8" s="13"/>
      <c r="C8" s="2" t="s">
        <v>9</v>
      </c>
      <c r="D8" s="2"/>
      <c r="E8" s="5"/>
      <c r="F8" s="6">
        <f>'EDR-enero'!F8+'EDR-Febrero'!F8+'EDR-Marzo'!F8+'EDR-Abril'!F8</f>
        <v>4248169</v>
      </c>
      <c r="G8" s="6"/>
      <c r="H8" s="16"/>
      <c r="J8" s="46">
        <f>F8/H12</f>
        <v>0.73991804493533719</v>
      </c>
    </row>
    <row r="9" spans="2:10" x14ac:dyDescent="0.2">
      <c r="B9" s="13"/>
      <c r="C9" s="2" t="s">
        <v>11</v>
      </c>
      <c r="D9" s="2"/>
      <c r="E9" s="5"/>
      <c r="F9" s="6">
        <f>'EDR-enero'!F9+'EDR-Febrero'!F9+'EDR-Marzo'!F9+'EDR-Abril'!F9</f>
        <v>296854.78000000003</v>
      </c>
      <c r="G9" s="6"/>
      <c r="H9" s="16"/>
      <c r="J9" s="46">
        <f>F9/H12</f>
        <v>5.1704206788220915E-2</v>
      </c>
    </row>
    <row r="10" spans="2:10" x14ac:dyDescent="0.2">
      <c r="B10" s="13"/>
      <c r="C10" s="2" t="s">
        <v>13</v>
      </c>
      <c r="D10" s="2"/>
      <c r="E10" s="5"/>
      <c r="F10" s="6">
        <f>'EDR-enero'!F10+'EDR-Febrero'!F10+'EDR-Marzo'!F10+'EDR-Abril'!F10</f>
        <v>1196381</v>
      </c>
      <c r="G10" s="6"/>
      <c r="H10" s="16"/>
      <c r="J10" s="46">
        <f>F10/H12</f>
        <v>0.20837774827644184</v>
      </c>
    </row>
    <row r="11" spans="2:10" x14ac:dyDescent="0.2">
      <c r="B11" s="13"/>
      <c r="C11" s="2"/>
      <c r="D11" s="2"/>
      <c r="E11" s="5"/>
      <c r="F11" s="6"/>
      <c r="G11" s="6"/>
      <c r="H11" s="16"/>
    </row>
    <row r="12" spans="2:10" x14ac:dyDescent="0.2">
      <c r="B12" s="13"/>
      <c r="C12" s="22" t="s">
        <v>24</v>
      </c>
      <c r="D12" s="26"/>
      <c r="E12" s="27"/>
      <c r="F12" s="28"/>
      <c r="G12" s="28"/>
      <c r="H12" s="25">
        <f>SUM(F8:F10)</f>
        <v>5741404.7800000003</v>
      </c>
    </row>
    <row r="13" spans="2:10" ht="2.25" customHeight="1" x14ac:dyDescent="0.2">
      <c r="B13" s="13"/>
      <c r="C13" s="2" t="s">
        <v>0</v>
      </c>
      <c r="D13" s="2"/>
      <c r="E13" s="8"/>
      <c r="F13" s="6"/>
      <c r="G13" s="6"/>
      <c r="H13" s="20"/>
    </row>
    <row r="14" spans="2:10" x14ac:dyDescent="0.2">
      <c r="B14" s="15"/>
      <c r="C14" s="2"/>
      <c r="D14" s="2"/>
      <c r="E14" s="8"/>
      <c r="F14" s="6"/>
      <c r="G14" s="6"/>
      <c r="H14" s="20" t="s">
        <v>0</v>
      </c>
    </row>
    <row r="15" spans="2:10" ht="2.25" customHeight="1" x14ac:dyDescent="0.2">
      <c r="B15" s="13"/>
      <c r="C15" s="2" t="s">
        <v>0</v>
      </c>
      <c r="D15" s="2"/>
      <c r="E15" s="8"/>
      <c r="F15" s="9"/>
      <c r="G15" s="9"/>
      <c r="H15" s="21"/>
    </row>
    <row r="16" spans="2:10" x14ac:dyDescent="0.2">
      <c r="B16" s="13"/>
      <c r="C16" s="22" t="s">
        <v>38</v>
      </c>
      <c r="D16" s="26"/>
      <c r="E16" s="27"/>
      <c r="F16" s="19"/>
      <c r="G16" s="19"/>
      <c r="H16" s="25">
        <f>H12</f>
        <v>5741404.7800000003</v>
      </c>
    </row>
    <row r="17" spans="2:14" ht="5.25" customHeight="1" x14ac:dyDescent="0.2">
      <c r="B17" s="13"/>
      <c r="C17" s="2" t="s">
        <v>0</v>
      </c>
      <c r="D17" s="2"/>
      <c r="E17" s="8"/>
      <c r="F17" s="9"/>
      <c r="G17" s="9"/>
      <c r="H17" s="21"/>
    </row>
    <row r="18" spans="2:14" ht="15" customHeight="1" x14ac:dyDescent="0.2">
      <c r="B18" s="67" t="s">
        <v>25</v>
      </c>
      <c r="C18" s="68"/>
      <c r="D18" s="68"/>
      <c r="E18" s="68"/>
      <c r="F18" s="68"/>
      <c r="G18" s="68"/>
      <c r="H18" s="69"/>
    </row>
    <row r="19" spans="2:14" x14ac:dyDescent="0.2">
      <c r="B19" s="13"/>
      <c r="C19" s="2"/>
      <c r="D19" s="2"/>
      <c r="E19" s="2"/>
      <c r="F19" s="2"/>
      <c r="G19" s="2"/>
      <c r="H19" s="17"/>
    </row>
    <row r="20" spans="2:14" ht="14.25" customHeight="1" x14ac:dyDescent="0.2">
      <c r="B20" s="15" t="s">
        <v>9</v>
      </c>
      <c r="C20" s="2"/>
      <c r="D20" s="2"/>
      <c r="E20" s="8"/>
      <c r="G20" s="9"/>
      <c r="H20" s="17"/>
    </row>
    <row r="21" spans="2:14" x14ac:dyDescent="0.2">
      <c r="B21" s="13"/>
      <c r="C21" s="2" t="s">
        <v>10</v>
      </c>
      <c r="D21" s="2"/>
      <c r="E21" s="2"/>
      <c r="F21" s="6">
        <f>'EDR-enero'!F21+'EDR-Febrero'!F21+'EDR-Marzo'!F21+'EDR-Abril'!F21</f>
        <v>4646937.2699999996</v>
      </c>
      <c r="G21" s="6"/>
      <c r="H21" s="17"/>
    </row>
    <row r="22" spans="2:14" x14ac:dyDescent="0.2">
      <c r="B22" s="13"/>
      <c r="C22" s="2"/>
      <c r="D22" s="58" t="s">
        <v>24</v>
      </c>
      <c r="E22" s="58"/>
      <c r="F22" s="55">
        <f>SUM(F21)</f>
        <v>4646937.2699999996</v>
      </c>
      <c r="G22" s="6"/>
      <c r="H22" s="17"/>
      <c r="J22" s="46">
        <f>F22/F8</f>
        <v>1.0938682688941987</v>
      </c>
    </row>
    <row r="23" spans="2:14" x14ac:dyDescent="0.2">
      <c r="B23" s="15" t="s">
        <v>11</v>
      </c>
      <c r="C23" s="2"/>
      <c r="D23" s="2"/>
      <c r="E23" s="8"/>
      <c r="G23" s="6"/>
      <c r="H23" s="17"/>
    </row>
    <row r="24" spans="2:14" x14ac:dyDescent="0.2">
      <c r="B24" s="15"/>
      <c r="C24" s="2" t="s">
        <v>37</v>
      </c>
      <c r="D24" s="2"/>
      <c r="E24" s="8"/>
      <c r="F24" s="6">
        <f>'EDR-enero'!F24+'EDR-Febrero'!F24+'EDR-Marzo'!F24+'EDR-Abril'!F24</f>
        <v>40264.870000000003</v>
      </c>
      <c r="G24" s="6"/>
      <c r="H24" s="17"/>
      <c r="K24" s="45"/>
    </row>
    <row r="25" spans="2:14" x14ac:dyDescent="0.2">
      <c r="B25" s="13"/>
      <c r="C25" s="2" t="s">
        <v>12</v>
      </c>
      <c r="D25" s="2"/>
      <c r="E25" s="8"/>
      <c r="F25" s="6">
        <f>'EDR-enero'!F25+'EDR-Febrero'!F25+'EDR-Marzo'!F25+'EDR-Abril'!F25</f>
        <v>32300.760000000002</v>
      </c>
      <c r="G25" s="6"/>
      <c r="H25" s="17"/>
    </row>
    <row r="26" spans="2:14" x14ac:dyDescent="0.2">
      <c r="B26" s="13"/>
      <c r="C26" s="2" t="s">
        <v>14</v>
      </c>
      <c r="D26" s="2"/>
      <c r="E26" s="8"/>
      <c r="F26" s="6">
        <f>'EDR-enero'!F26+'EDR-Febrero'!F26+'EDR-Marzo'!F26+'EDR-Abril'!F26</f>
        <v>2152.17</v>
      </c>
      <c r="G26" s="6"/>
      <c r="H26" s="17"/>
    </row>
    <row r="27" spans="2:14" x14ac:dyDescent="0.2">
      <c r="B27" s="13"/>
      <c r="C27" s="2"/>
      <c r="D27" s="58" t="s">
        <v>24</v>
      </c>
      <c r="E27" s="58"/>
      <c r="F27" s="55">
        <f>SUM(F24:F26)</f>
        <v>74717.8</v>
      </c>
      <c r="G27" s="6"/>
      <c r="H27" s="17"/>
      <c r="J27" s="46">
        <f>F27/F9</f>
        <v>0.25169815355508168</v>
      </c>
    </row>
    <row r="28" spans="2:14" x14ac:dyDescent="0.2">
      <c r="B28" s="13"/>
      <c r="C28" s="2"/>
      <c r="D28" s="2"/>
      <c r="E28" s="8"/>
      <c r="F28" s="6"/>
      <c r="G28" s="6"/>
      <c r="H28" s="17"/>
      <c r="K28" s="44"/>
    </row>
    <row r="29" spans="2:14" x14ac:dyDescent="0.2">
      <c r="B29" s="15" t="s">
        <v>13</v>
      </c>
      <c r="C29" s="7"/>
      <c r="D29" s="2"/>
      <c r="E29" s="8"/>
      <c r="G29" s="6"/>
      <c r="H29" s="17"/>
      <c r="K29" s="44"/>
    </row>
    <row r="30" spans="2:14" x14ac:dyDescent="0.2">
      <c r="B30" s="13"/>
      <c r="C30" s="2" t="s">
        <v>17</v>
      </c>
      <c r="D30" s="2"/>
      <c r="E30" s="8"/>
      <c r="F30" s="6">
        <f>'EDR-enero'!F30+'EDR-Febrero'!F30+'EDR-Marzo'!F30+'EDR-Abril'!F30</f>
        <v>93633.74</v>
      </c>
      <c r="G30" s="6"/>
      <c r="H30" s="17"/>
    </row>
    <row r="31" spans="2:14" x14ac:dyDescent="0.2">
      <c r="B31" s="13"/>
      <c r="C31" s="1" t="s">
        <v>18</v>
      </c>
      <c r="D31" s="2"/>
      <c r="E31" s="8"/>
      <c r="F31" s="6">
        <f>'EDR-enero'!F31+'EDR-Febrero'!F31+'EDR-Marzo'!F31+'EDR-Abril'!F31</f>
        <v>0</v>
      </c>
      <c r="G31" s="6"/>
      <c r="H31" s="17"/>
      <c r="N31" s="44"/>
    </row>
    <row r="32" spans="2:14" x14ac:dyDescent="0.2">
      <c r="B32" s="13"/>
      <c r="C32" s="2" t="s">
        <v>19</v>
      </c>
      <c r="D32" s="2"/>
      <c r="E32" s="8"/>
      <c r="F32" s="6">
        <f>'EDR-enero'!F32+'EDR-Febrero'!F32+'EDR-Marzo'!F32+'EDR-Abril'!F32</f>
        <v>16080.11</v>
      </c>
      <c r="G32" s="6"/>
      <c r="H32" s="17"/>
      <c r="N32" s="44"/>
    </row>
    <row r="33" spans="2:14" x14ac:dyDescent="0.2">
      <c r="B33" s="13"/>
      <c r="C33" s="2" t="s">
        <v>20</v>
      </c>
      <c r="D33" s="2"/>
      <c r="E33" s="8"/>
      <c r="F33" s="6">
        <f>'EDR-enero'!F33+'EDR-Febrero'!F33+'EDR-Marzo'!F33+'EDR-Abril'!F33</f>
        <v>36596</v>
      </c>
      <c r="G33" s="6"/>
      <c r="H33" s="17"/>
    </row>
    <row r="34" spans="2:14" x14ac:dyDescent="0.2">
      <c r="B34" s="13"/>
      <c r="C34" s="2" t="s">
        <v>21</v>
      </c>
      <c r="D34" s="2"/>
      <c r="E34" s="8"/>
      <c r="F34" s="6">
        <f>'EDR-enero'!F34+'EDR-Febrero'!F34+'EDR-Marzo'!F34+'EDR-Abril'!F34</f>
        <v>14154.02</v>
      </c>
      <c r="G34" s="6"/>
      <c r="H34" s="17"/>
    </row>
    <row r="35" spans="2:14" x14ac:dyDescent="0.2">
      <c r="B35" s="13"/>
      <c r="C35" s="2" t="s">
        <v>1</v>
      </c>
      <c r="D35" s="2"/>
      <c r="E35" s="8"/>
      <c r="F35" s="6">
        <f>'EDR-enero'!F35+'EDR-Febrero'!F35+'EDR-Marzo'!F35+'EDR-Abril'!F35</f>
        <v>16640.760000000002</v>
      </c>
      <c r="G35" s="6"/>
      <c r="H35" s="17"/>
    </row>
    <row r="36" spans="2:14" x14ac:dyDescent="0.2">
      <c r="B36" s="13"/>
      <c r="C36" s="2" t="s">
        <v>22</v>
      </c>
      <c r="D36" s="2"/>
      <c r="E36" s="8"/>
      <c r="F36" s="6">
        <f>'EDR-enero'!F36+'EDR-Febrero'!F36+'EDR-Marzo'!F36+'EDR-Abril'!F36</f>
        <v>20597.32</v>
      </c>
      <c r="G36" s="6"/>
      <c r="H36" s="17"/>
    </row>
    <row r="37" spans="2:14" x14ac:dyDescent="0.2">
      <c r="B37" s="13"/>
      <c r="C37" s="2" t="s">
        <v>36</v>
      </c>
      <c r="D37" s="2"/>
      <c r="E37" s="8"/>
      <c r="F37" s="6">
        <f>'EDR-enero'!F37+'EDR-Febrero'!F37+'EDR-Marzo'!F37+'EDR-Abril'!F37</f>
        <v>16427.2</v>
      </c>
      <c r="G37" s="6"/>
      <c r="H37" s="17"/>
    </row>
    <row r="38" spans="2:14" x14ac:dyDescent="0.2">
      <c r="B38" s="13"/>
      <c r="C38" s="2" t="s">
        <v>23</v>
      </c>
      <c r="D38" s="2"/>
      <c r="E38" s="8"/>
      <c r="F38" s="6">
        <f>'EDR-enero'!F38+'EDR-Febrero'!F38+'EDR-Marzo'!F38+'EDR-Abril'!F38</f>
        <v>172403.66</v>
      </c>
      <c r="G38" s="6"/>
      <c r="H38" s="17"/>
    </row>
    <row r="39" spans="2:14" x14ac:dyDescent="0.2">
      <c r="B39" s="13"/>
      <c r="C39" s="7"/>
      <c r="D39" s="58" t="s">
        <v>24</v>
      </c>
      <c r="E39" s="58"/>
      <c r="F39" s="55">
        <f>SUM(F30:F38)</f>
        <v>386532.81000000006</v>
      </c>
      <c r="G39" s="6"/>
      <c r="H39" s="17"/>
      <c r="J39" s="46">
        <f>F39/F10</f>
        <v>0.32308504565017337</v>
      </c>
    </row>
    <row r="40" spans="2:14" x14ac:dyDescent="0.2">
      <c r="B40" s="13"/>
      <c r="C40" s="7"/>
      <c r="D40" s="2"/>
      <c r="E40" s="8"/>
      <c r="F40" s="6"/>
      <c r="G40" s="6"/>
      <c r="H40" s="17"/>
    </row>
    <row r="41" spans="2:14" x14ac:dyDescent="0.2">
      <c r="B41" s="13"/>
      <c r="C41" s="22" t="s">
        <v>4</v>
      </c>
      <c r="D41" s="22"/>
      <c r="E41" s="23"/>
      <c r="F41" s="24"/>
      <c r="G41" s="24"/>
      <c r="H41" s="25">
        <f>F21+F27+F39</f>
        <v>5108187.879999999</v>
      </c>
      <c r="J41" s="46">
        <f>H41/H16</f>
        <v>0.88971045863099707</v>
      </c>
    </row>
    <row r="42" spans="2:14" ht="2.25" customHeight="1" x14ac:dyDescent="0.2">
      <c r="B42" s="13"/>
      <c r="C42" s="2"/>
      <c r="D42" s="2"/>
      <c r="E42" s="8"/>
      <c r="F42" s="9"/>
      <c r="G42" s="9"/>
      <c r="H42" s="18"/>
    </row>
    <row r="43" spans="2:14" x14ac:dyDescent="0.2">
      <c r="B43" s="15"/>
      <c r="C43" s="22" t="s">
        <v>26</v>
      </c>
      <c r="D43" s="22"/>
      <c r="E43" s="23"/>
      <c r="F43" s="24"/>
      <c r="G43" s="24"/>
      <c r="H43" s="25">
        <f>H16-H41</f>
        <v>633216.9000000013</v>
      </c>
      <c r="J43" s="46">
        <f>H43/H16</f>
        <v>0.11028954136900294</v>
      </c>
      <c r="N43" s="44"/>
    </row>
    <row r="44" spans="2:14" ht="1.5" customHeight="1" x14ac:dyDescent="0.2">
      <c r="B44" s="15"/>
      <c r="C44" s="7"/>
      <c r="D44" s="2"/>
      <c r="E44" s="8"/>
      <c r="F44" s="9"/>
      <c r="G44" s="9"/>
      <c r="H44" s="18"/>
    </row>
    <row r="45" spans="2:14" ht="27" customHeight="1" x14ac:dyDescent="0.2">
      <c r="B45" s="15" t="s">
        <v>16</v>
      </c>
      <c r="C45" s="7"/>
      <c r="D45" s="2"/>
      <c r="E45" s="8"/>
      <c r="F45" s="9"/>
      <c r="G45" s="9"/>
      <c r="H45" s="18"/>
    </row>
    <row r="46" spans="2:14" x14ac:dyDescent="0.2">
      <c r="B46" s="15"/>
      <c r="C46" s="2" t="s">
        <v>15</v>
      </c>
      <c r="D46" s="2"/>
      <c r="E46" s="8"/>
      <c r="F46" s="6">
        <f>'EDR-enero'!F46+'EDR-Febrero'!F46+'EDR-Marzo'!F46+'EDR-Abril'!F46</f>
        <v>200000</v>
      </c>
      <c r="G46" s="6"/>
      <c r="H46" s="17"/>
    </row>
    <row r="47" spans="2:14" x14ac:dyDescent="0.2">
      <c r="B47" s="15"/>
      <c r="C47" s="2" t="s">
        <v>40</v>
      </c>
      <c r="D47" s="2"/>
      <c r="E47" s="8"/>
      <c r="F47" s="6">
        <f>'EDR-enero'!F47+'EDR-Febrero'!F47+'EDR-Marzo'!F47+'EDR-Abril'!F47</f>
        <v>100000</v>
      </c>
      <c r="G47" s="6"/>
      <c r="H47" s="17"/>
    </row>
    <row r="48" spans="2:14" x14ac:dyDescent="0.2">
      <c r="B48" s="15"/>
      <c r="C48" s="22" t="s">
        <v>2</v>
      </c>
      <c r="D48" s="22"/>
      <c r="E48" s="23"/>
      <c r="F48" s="24"/>
      <c r="G48" s="24"/>
      <c r="H48" s="25">
        <f>SUM(F46:F47)</f>
        <v>300000</v>
      </c>
    </row>
    <row r="49" spans="2:12" ht="2.25" customHeight="1" x14ac:dyDescent="0.2">
      <c r="B49" s="15"/>
      <c r="C49" s="7"/>
      <c r="D49" s="2"/>
      <c r="E49" s="8"/>
      <c r="F49" s="9"/>
      <c r="G49" s="9"/>
      <c r="H49" s="18"/>
    </row>
    <row r="50" spans="2:12" ht="35" customHeight="1" x14ac:dyDescent="0.2">
      <c r="B50" s="40" t="s">
        <v>5</v>
      </c>
      <c r="C50" s="41"/>
      <c r="D50" s="41"/>
      <c r="E50" s="41"/>
      <c r="F50" s="42"/>
      <c r="G50" s="42"/>
      <c r="H50" s="43">
        <f>H43-H48</f>
        <v>333216.9000000013</v>
      </c>
      <c r="J50" s="46">
        <f>H50/H16</f>
        <v>5.8037520914872909E-2</v>
      </c>
      <c r="L50" s="44"/>
    </row>
    <row r="51" spans="2:12" ht="3.75" customHeight="1" thickBot="1" x14ac:dyDescent="0.25">
      <c r="B51" s="29"/>
      <c r="C51" s="30"/>
      <c r="D51" s="30"/>
      <c r="E51" s="31"/>
      <c r="F51" s="31"/>
      <c r="G51" s="31"/>
      <c r="H51" s="32"/>
    </row>
    <row r="52" spans="2:12" ht="17" thickTop="1" x14ac:dyDescent="0.2">
      <c r="C52" s="1" t="s">
        <v>0</v>
      </c>
    </row>
  </sheetData>
  <mergeCells count="8">
    <mergeCell ref="D27:E27"/>
    <mergeCell ref="D39:E39"/>
    <mergeCell ref="B1:H1"/>
    <mergeCell ref="B3:H3"/>
    <mergeCell ref="B4:D4"/>
    <mergeCell ref="E4:H4"/>
    <mergeCell ref="B18:H18"/>
    <mergeCell ref="D22:E22"/>
  </mergeCells>
  <pageMargins left="0.7" right="0.7" top="0.75" bottom="0.75" header="0.3" footer="0.3"/>
  <pageSetup scale="74" orientation="portrait" horizontalDpi="0" verticalDpi="0"/>
  <ignoredErrors>
    <ignoredError sqref="F24:F27 F21:F22 F8:F10 F35:F38 F30:F34 F46:F47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EC971-70F7-E94A-8D5A-AEA8EA4C2CA1}">
  <dimension ref="A2:D46"/>
  <sheetViews>
    <sheetView zoomScaleNormal="100" workbookViewId="0">
      <selection activeCell="A13" sqref="A13"/>
    </sheetView>
  </sheetViews>
  <sheetFormatPr baseColWidth="10" defaultRowHeight="13" x14ac:dyDescent="0.15"/>
  <cols>
    <col min="1" max="1" width="22" bestFit="1" customWidth="1"/>
    <col min="2" max="2" width="13.1640625" bestFit="1" customWidth="1"/>
    <col min="3" max="3" width="14.1640625" bestFit="1" customWidth="1"/>
  </cols>
  <sheetData>
    <row r="2" spans="1:4" x14ac:dyDescent="0.15">
      <c r="A2" s="70" t="s">
        <v>30</v>
      </c>
      <c r="B2" s="70"/>
      <c r="C2" s="70"/>
    </row>
    <row r="3" spans="1:4" x14ac:dyDescent="0.15">
      <c r="A3" s="50" t="s">
        <v>32</v>
      </c>
      <c r="B3" s="49">
        <v>2021</v>
      </c>
      <c r="C3" s="49">
        <v>2022</v>
      </c>
    </row>
    <row r="4" spans="1:4" x14ac:dyDescent="0.15">
      <c r="A4" s="47" t="s">
        <v>29</v>
      </c>
      <c r="B4" s="52">
        <f>SUM(B5:B7)</f>
        <v>9520455</v>
      </c>
      <c r="C4" s="52">
        <v>5741404.7999999998</v>
      </c>
      <c r="D4" s="54">
        <f>C4/B4</f>
        <v>0.60305991677918758</v>
      </c>
    </row>
    <row r="5" spans="1:4" x14ac:dyDescent="0.15">
      <c r="A5" t="s">
        <v>9</v>
      </c>
      <c r="B5" s="52">
        <v>6955248</v>
      </c>
      <c r="C5" s="52">
        <v>4248169</v>
      </c>
      <c r="D5" s="54">
        <f>C5/B5</f>
        <v>0.61078612869016313</v>
      </c>
    </row>
    <row r="6" spans="1:4" x14ac:dyDescent="0.15">
      <c r="A6" t="s">
        <v>11</v>
      </c>
      <c r="B6" s="56">
        <v>336954</v>
      </c>
      <c r="C6" s="52">
        <v>296854.8</v>
      </c>
      <c r="D6" s="54">
        <f>C6/B6</f>
        <v>0.88099503196281981</v>
      </c>
    </row>
    <row r="7" spans="1:4" x14ac:dyDescent="0.15">
      <c r="A7" t="s">
        <v>13</v>
      </c>
      <c r="B7" s="56">
        <v>2228253</v>
      </c>
      <c r="C7" s="52">
        <v>1196381</v>
      </c>
      <c r="D7" s="54">
        <f>C7/B7</f>
        <v>0.53691434500480872</v>
      </c>
    </row>
    <row r="8" spans="1:4" x14ac:dyDescent="0.15">
      <c r="A8" s="47"/>
    </row>
    <row r="10" spans="1:4" x14ac:dyDescent="0.15">
      <c r="A10" s="70" t="s">
        <v>44</v>
      </c>
      <c r="B10" s="70"/>
      <c r="C10" s="70"/>
    </row>
    <row r="11" spans="1:4" x14ac:dyDescent="0.15">
      <c r="A11" s="50" t="s">
        <v>32</v>
      </c>
      <c r="B11" s="49">
        <v>2021</v>
      </c>
      <c r="C11" s="49">
        <v>2022</v>
      </c>
    </row>
    <row r="12" spans="1:4" x14ac:dyDescent="0.15">
      <c r="A12" s="47"/>
      <c r="B12" s="52"/>
      <c r="C12" s="52"/>
    </row>
    <row r="13" spans="1:4" x14ac:dyDescent="0.15">
      <c r="A13" t="s">
        <v>9</v>
      </c>
      <c r="B13" s="52">
        <v>6506947.3499999996</v>
      </c>
      <c r="C13" s="52">
        <v>4646937.3</v>
      </c>
      <c r="D13" s="54">
        <f>C13/B13</f>
        <v>0.71415013062922661</v>
      </c>
    </row>
    <row r="14" spans="1:4" x14ac:dyDescent="0.15">
      <c r="A14" t="s">
        <v>11</v>
      </c>
      <c r="B14" s="56">
        <v>227254.23</v>
      </c>
      <c r="C14" s="52">
        <v>74717.8</v>
      </c>
      <c r="D14" s="54">
        <f>C14/B14</f>
        <v>0.3287850791600227</v>
      </c>
    </row>
    <row r="15" spans="1:4" x14ac:dyDescent="0.15">
      <c r="A15" t="s">
        <v>13</v>
      </c>
      <c r="B15" s="56">
        <v>1058819.28</v>
      </c>
      <c r="C15" s="52">
        <v>386532.8</v>
      </c>
      <c r="D15" s="54">
        <f>C15/B15</f>
        <v>0.36506022066390781</v>
      </c>
    </row>
    <row r="16" spans="1:4" x14ac:dyDescent="0.15">
      <c r="A16" s="47"/>
    </row>
    <row r="17" spans="1:4" x14ac:dyDescent="0.15">
      <c r="B17" s="52">
        <f>SUM(B13:B16)</f>
        <v>7793020.8600000003</v>
      </c>
      <c r="C17" s="52">
        <f>SUM(C13:C16)</f>
        <v>5108187.8999999994</v>
      </c>
      <c r="D17" s="54">
        <f>C17/B17</f>
        <v>0.65548238504265977</v>
      </c>
    </row>
    <row r="19" spans="1:4" x14ac:dyDescent="0.15">
      <c r="A19" s="70" t="s">
        <v>31</v>
      </c>
      <c r="B19" s="70"/>
      <c r="C19" s="70"/>
    </row>
    <row r="20" spans="1:4" x14ac:dyDescent="0.15">
      <c r="A20" s="50" t="s">
        <v>32</v>
      </c>
      <c r="B20" s="48">
        <v>2021</v>
      </c>
      <c r="C20" s="48">
        <v>2022</v>
      </c>
    </row>
    <row r="21" spans="1:4" x14ac:dyDescent="0.15">
      <c r="A21" s="47"/>
      <c r="C21" s="52">
        <v>633216.9</v>
      </c>
    </row>
    <row r="25" spans="1:4" x14ac:dyDescent="0.15">
      <c r="A25" s="47"/>
    </row>
    <row r="28" spans="1:4" x14ac:dyDescent="0.15">
      <c r="A28" s="70" t="s">
        <v>34</v>
      </c>
      <c r="B28" s="70"/>
      <c r="C28" s="70"/>
    </row>
    <row r="29" spans="1:4" x14ac:dyDescent="0.15">
      <c r="A29" s="50" t="s">
        <v>32</v>
      </c>
      <c r="B29" s="48">
        <v>2021</v>
      </c>
      <c r="C29" s="48">
        <v>2022</v>
      </c>
    </row>
    <row r="30" spans="1:4" x14ac:dyDescent="0.15">
      <c r="A30" t="s">
        <v>12</v>
      </c>
      <c r="B30" s="53">
        <v>101595.27</v>
      </c>
      <c r="C30" s="53">
        <v>32300.799999999999</v>
      </c>
      <c r="D30" s="54">
        <f>C30/B30</f>
        <v>0.31793606139340935</v>
      </c>
    </row>
    <row r="31" spans="1:4" x14ac:dyDescent="0.15">
      <c r="A31" t="s">
        <v>35</v>
      </c>
      <c r="B31" s="52">
        <v>6506947.3499999996</v>
      </c>
      <c r="C31" s="53">
        <v>4646937.3</v>
      </c>
      <c r="D31" s="54">
        <f t="shared" ref="D31:D38" si="0">C31/B31</f>
        <v>0.71415013062922661</v>
      </c>
    </row>
    <row r="32" spans="1:4" x14ac:dyDescent="0.15">
      <c r="A32" t="s">
        <v>20</v>
      </c>
      <c r="B32" s="51">
        <v>1626</v>
      </c>
      <c r="C32" s="53">
        <v>36596</v>
      </c>
      <c r="D32" s="54">
        <f>B32/C32</f>
        <v>4.4431085364520714E-2</v>
      </c>
    </row>
    <row r="33" spans="1:4" x14ac:dyDescent="0.15">
      <c r="A33" t="s">
        <v>21</v>
      </c>
      <c r="B33" s="53">
        <v>13116</v>
      </c>
      <c r="C33" s="53">
        <v>14154</v>
      </c>
      <c r="D33" s="54">
        <f t="shared" si="0"/>
        <v>1.0791399817017384</v>
      </c>
    </row>
    <row r="34" spans="1:4" x14ac:dyDescent="0.15">
      <c r="A34" t="s">
        <v>22</v>
      </c>
      <c r="B34" s="51">
        <v>31760</v>
      </c>
      <c r="C34" s="53">
        <v>20597.3</v>
      </c>
      <c r="D34" s="54">
        <f t="shared" si="0"/>
        <v>0.64852959697732993</v>
      </c>
    </row>
    <row r="35" spans="1:4" x14ac:dyDescent="0.15">
      <c r="A35" t="s">
        <v>23</v>
      </c>
      <c r="B35" s="53">
        <v>124653.79</v>
      </c>
      <c r="C35" s="53">
        <v>172403.7</v>
      </c>
      <c r="D35" s="54">
        <f t="shared" si="0"/>
        <v>1.3830602342696521</v>
      </c>
    </row>
    <row r="36" spans="1:4" x14ac:dyDescent="0.15">
      <c r="A36" s="47" t="s">
        <v>1</v>
      </c>
      <c r="B36" s="53">
        <v>76473.05</v>
      </c>
      <c r="C36" s="53">
        <v>16640.8</v>
      </c>
      <c r="D36" s="54">
        <f t="shared" si="0"/>
        <v>0.21760345638103878</v>
      </c>
    </row>
    <row r="37" spans="1:4" x14ac:dyDescent="0.15">
      <c r="A37" s="47" t="s">
        <v>36</v>
      </c>
      <c r="B37" s="51">
        <v>104359.78</v>
      </c>
      <c r="C37" s="53">
        <v>16427.2</v>
      </c>
      <c r="D37" s="54">
        <f t="shared" si="0"/>
        <v>0.15740930078618412</v>
      </c>
    </row>
    <row r="38" spans="1:4" ht="28" x14ac:dyDescent="0.15">
      <c r="A38" s="57" t="s">
        <v>45</v>
      </c>
      <c r="B38" s="52">
        <v>542970</v>
      </c>
      <c r="C38" s="53">
        <v>0</v>
      </c>
      <c r="D38" s="54">
        <f t="shared" si="0"/>
        <v>0</v>
      </c>
    </row>
    <row r="45" spans="1:4" x14ac:dyDescent="0.15">
      <c r="A45" s="52"/>
    </row>
    <row r="46" spans="1:4" x14ac:dyDescent="0.15">
      <c r="A46" s="52"/>
    </row>
  </sheetData>
  <mergeCells count="4">
    <mergeCell ref="A2:C2"/>
    <mergeCell ref="A10:C10"/>
    <mergeCell ref="A19:C19"/>
    <mergeCell ref="A28:C28"/>
  </mergeCells>
  <pageMargins left="0.7" right="0.7" top="0.75" bottom="0.75" header="0.3" footer="0.3"/>
  <pageSetup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406A1-6764-3442-AD84-07AF0F26A5FE}">
  <dimension ref="B8:B11"/>
  <sheetViews>
    <sheetView workbookViewId="0">
      <selection activeCell="B9" sqref="B9"/>
    </sheetView>
  </sheetViews>
  <sheetFormatPr baseColWidth="10" defaultRowHeight="13" x14ac:dyDescent="0.15"/>
  <sheetData>
    <row r="8" spans="2:2" x14ac:dyDescent="0.15">
      <c r="B8" s="47" t="s">
        <v>27</v>
      </c>
    </row>
    <row r="9" spans="2:2" x14ac:dyDescent="0.15">
      <c r="B9" s="47" t="s">
        <v>23</v>
      </c>
    </row>
    <row r="10" spans="2:2" x14ac:dyDescent="0.15">
      <c r="B10" s="47" t="s">
        <v>28</v>
      </c>
    </row>
    <row r="11" spans="2:2" x14ac:dyDescent="0.15">
      <c r="B11" s="47" t="s">
        <v>33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EDR-enero</vt:lpstr>
      <vt:lpstr>EDR-Febrero</vt:lpstr>
      <vt:lpstr>EDR-Marzo</vt:lpstr>
      <vt:lpstr>EDR-Abril</vt:lpstr>
      <vt:lpstr>ACUMULADO</vt:lpstr>
      <vt:lpstr>Comparativos</vt:lpstr>
      <vt:lpstr>Notas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Benetrix, Cecilia</dc:creator>
  <cp:lastModifiedBy>Ivan Reyes Millan</cp:lastModifiedBy>
  <cp:lastPrinted>2022-05-09T12:58:14Z</cp:lastPrinted>
  <dcterms:created xsi:type="dcterms:W3CDTF">1996-01-09T18:42:17Z</dcterms:created>
  <dcterms:modified xsi:type="dcterms:W3CDTF">2024-01-10T05:34:49Z</dcterms:modified>
</cp:coreProperties>
</file>